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mc:AlternateContent xmlns:mc="http://schemas.openxmlformats.org/markup-compatibility/2006">
    <mc:Choice Requires="x15">
      <x15ac:absPath xmlns:x15ac="http://schemas.microsoft.com/office/spreadsheetml/2010/11/ac" url="C:\Users\flduarte\Desktop\"/>
    </mc:Choice>
  </mc:AlternateContent>
  <bookViews>
    <workbookView xWindow="0" yWindow="0" windowWidth="28800" windowHeight="12180" tabRatio="661"/>
  </bookViews>
  <sheets>
    <sheet name="Riesgos L2MB" sheetId="21" r:id="rId1"/>
    <sheet name="Matriz de Calor L2MB" sheetId="22" r:id="rId2"/>
  </sheets>
  <externalReferences>
    <externalReference r:id="rId3"/>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Fill" hidden="1">#REF!</definedName>
    <definedName name="_xlnm._FilterDatabase" localSheetId="0" hidden="1">'Riesgos L2MB'!$A$4:$L$57</definedName>
    <definedName name="_xlnm._FilterDatabase" hidden="1">#REF!</definedName>
    <definedName name="_Order1" hidden="1">255</definedName>
    <definedName name="_Order2" hidden="1">255</definedName>
    <definedName name="_Parse_Out" hidden="1">#REF!</definedName>
    <definedName name="_Regression_Out" hidden="1">#REF!</definedName>
    <definedName name="_Regression_X" hidden="1">#REF!</definedName>
    <definedName name="_Regression_Y" hidden="1">#REF!</definedName>
    <definedName name="_Table2_Out" hidden="1">#REF!</definedName>
    <definedName name="AAA_DOCTOPS" hidden="1">"AAA_SET"</definedName>
    <definedName name="AAA_duser" hidden="1">"OFF"</definedName>
    <definedName name="aaaaaaaa" hidden="1">{#N/A,#N/A,FALSE,"c_finanz";#N/A,#N/A,FALSE,"c_eco";#N/A,#N/A,FALSE,"investimenti";#N/A,#N/A,FALSE,"tir"}</definedName>
    <definedName name="AAB_Addin5" hidden="1">"AAB_Description for addin 5,Description for addin 5,Description for addin 5,Description for addin 5,Description for addin 5,Description for addin 5"</definedName>
    <definedName name="AccessDatabase" hidden="1">"C:\C-314\VOLUMENES\volfin4.mdb"</definedName>
    <definedName name="AS2DocOpenMode" hidden="1">"AS2DocumentEdit"</definedName>
    <definedName name="Author" hidden="1">"Kirill Lapin"</definedName>
    <definedName name="BLPH1" hidden="1">#REF!</definedName>
    <definedName name="BLPH10" hidden="1">[1]Teknion!$F$7</definedName>
    <definedName name="BLPH11" hidden="1">'[1]Samas Groep'!$A$7</definedName>
    <definedName name="BLPH12" hidden="1">'[1]Samas Groep'!$F$7</definedName>
    <definedName name="BLPH2" hidden="1">#REF!</definedName>
    <definedName name="BLPH3" hidden="1">#REF!</definedName>
    <definedName name="BLPH4" hidden="1">#REF!</definedName>
    <definedName name="BLPH5" hidden="1">'[1]Hon Industries'!$A$7</definedName>
    <definedName name="BLPH6" hidden="1">'[1]Hon Industries'!$F$7</definedName>
    <definedName name="BLPH7" hidden="1">'[1]Herman Miller'!$A$7</definedName>
    <definedName name="BLPH8" hidden="1">'[1]Herman Miller'!$F$7</definedName>
    <definedName name="BLPH9" hidden="1">[1]Teknion!$A$7</definedName>
    <definedName name="BT"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Cwvu.GREY_ALL." hidden="1">#REF!</definedName>
    <definedName name="d" hidden="1">{"test2",#N/A,TRUE,"Prices"}</definedName>
    <definedName name="df"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fe" hidden="1">{"FCB_ALL",#N/A,FALSE,"FCB"}</definedName>
    <definedName name="fr" hidden="1">{"FCB_ALL",#N/A,FALSE,"FCB"}</definedName>
    <definedName name="h"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HTML_CodePage" hidden="1">1252</definedName>
    <definedName name="HTML_Control" hidden="1">{"'Sheet1'!$A$1:$G$85"}</definedName>
    <definedName name="HTML_Description" hidden="1">""</definedName>
    <definedName name="HTML_Email" hidden="1">""</definedName>
    <definedName name="HTML_Header" hidden="1">"Sheet1"</definedName>
    <definedName name="HTML_LastUpdate" hidden="1">"2/24/99"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HD:HomePageStuff:New_Home_Page:datafile:histret.html"</definedName>
    <definedName name="HTML_Title" hidden="1">"Historical Returns on Stocks, Bonds and Bills"</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Count" hidden="1">2</definedName>
    <definedName name="hu" hidden="1">{"coverall",#N/A,FALSE,"Definitions";"cover1",#N/A,FALSE,"Definitions";"cover2",#N/A,FALSE,"Definitions";"cover3",#N/A,FALSE,"Definitions";"cover4",#N/A,FALSE,"Definitions";"cover5",#N/A,FALSE,"Definitions";"blank",#N/A,FALSE,"Definitions"}</definedName>
    <definedName name="i" hidden="1">{#N/A,#N/A,TRUE,"Stato Patrimoniale Civilistico";#N/A,#N/A,TRUE,"Conto Economico Civilistico";#N/A,#N/A,TRUE,"Riclassifica SP";#N/A,#N/A,TRUE,"Riclassifica CE";#N/A,#N/A,TRUE,"Indici di Bilancio";#N/A,#N/A,TRUE,"Composizione SP";#N/A,#N/A,TRUE,"Liquidità";#N/A,#N/A,TRUE,"Solidità";#N/A,#N/A,TRUE,"Redditività";#N/A,#N/A,TRUE,"Sviluppo"}</definedName>
    <definedName name="jikj" hidden="1">{#N/A,#N/A,TRUE,"Stato Patrimoniale Civilistico";#N/A,#N/A,TRUE,"Conto Economico Civilistico";#N/A,#N/A,TRUE,"Riclassifica SP";#N/A,#N/A,TRUE,"Riclassifica CE";#N/A,#N/A,TRUE,"Indici di Bilancio";#N/A,#N/A,TRUE,"Composizione SP";#N/A,#N/A,TRUE,"Liquidità";#N/A,#N/A,TRUE,"Solidità";#N/A,#N/A,TRUE,"Redditività";#N/A,#N/A,TRUE,"Sviluppo"}</definedName>
    <definedName name="jikjo"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jjj" hidden="1">{#N/A,#N/A,TRUE,"Stato Patrimoniale Civilistico";#N/A,#N/A,TRUE,"Conto Economico Civilistico";#N/A,#N/A,TRUE,"Riclassifica SP";#N/A,#N/A,TRUE,"Riclassifica CE";#N/A,#N/A,TRUE,"Indici di Bilancio";#N/A,#N/A,TRUE,"Composizione SP";#N/A,#N/A,TRUE,"Liquidità";#N/A,#N/A,TRUE,"Solidità";#N/A,#N/A,TRUE,"Redditività";#N/A,#N/A,TRUE,"Sviluppo"}</definedName>
    <definedName name="lojk" hidden="1">{#N/A,#N/A,TRUE,"Stato Patrimoniale Civilistico";#N/A,#N/A,TRUE,"Conto Economico Civilistico";#N/A,#N/A,TRUE,"Riclassifica SP";#N/A,#N/A,TRUE,"Riclassifica CE";#N/A,#N/A,TRUE,"Indici di Bilancio";#N/A,#N/A,TRUE,"Composizione SP";#N/A,#N/A,TRUE,"Liquidità";#N/A,#N/A,TRUE,"Solidità";#N/A,#N/A,TRUE,"Redditività";#N/A,#N/A,TRUE,"Sviluppo"}</definedName>
    <definedName name="LONGO" hidden="1">{#N/A,#N/A,TRUE,"Summary"}</definedName>
    <definedName name="NOVEDAD" hidden="1">#REF!</definedName>
    <definedName name="OLE_LINK1" localSheetId="0">'Riesgos L2MB'!$D$12</definedName>
    <definedName name="OLE_LINK131" localSheetId="0">'Riesgos L2MB'!$E$49</definedName>
    <definedName name="OLE_LINK19" localSheetId="0">'Riesgos L2MB'!$E$17</definedName>
    <definedName name="OLE_LINK29" localSheetId="0">'Riesgos L2MB'!$E$45</definedName>
    <definedName name="OLE_LINK40" localSheetId="0">'Riesgos L2MB'!#REF!</definedName>
    <definedName name="OLE_LINK42" localSheetId="0">'Riesgos L2MB'!$E$44</definedName>
    <definedName name="OLE_LINK48" localSheetId="0">'Riesgos L2MB'!$E$8</definedName>
    <definedName name="OLE_LINK54" localSheetId="0">'Riesgos L2MB'!$E$12</definedName>
    <definedName name="OLE_LINK57" localSheetId="0">'Riesgos L2MB'!#REF!</definedName>
    <definedName name="OLE_LINK7" localSheetId="0">'Riesgos L2MB'!$D$49</definedName>
    <definedName name="OLE_LINK9" localSheetId="0">'Riesgos L2MB'!$D$13</definedName>
    <definedName name="pwoefù" hidden="1">{#N/A,#N/A,TRUE,"Proposal";#N/A,#N/A,TRUE,"Assumptions";#N/A,#N/A,TRUE,"Net Income";#N/A,#N/A,TRUE,"Balsheet";#N/A,#N/A,TRUE,"Capex";#N/A,#N/A,TRUE,"Volumes";#N/A,#N/A,TRUE,"Revenues";#N/A,#N/A,TRUE,"Var.Costs";#N/A,#N/A,TRUE,"Personnel";#N/A,#N/A,TRUE,"Other costs";#N/A,#N/A,TRUE,"MKTG and G&amp;A"}</definedName>
    <definedName name="re" hidden="1">{"test2",#N/A,TRUE,"Prices"}</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TextRefCopyRangeCount" hidden="1">9</definedName>
    <definedName name="wrn.Aging._.and._.Trend._.Analysis." hidden="1">{#N/A,#N/A,FALSE,"Aging Summary";#N/A,#N/A,FALSE,"Ratio Analysis";#N/A,#N/A,FALSE,"Test 120 Day Accts";#N/A,#N/A,FALSE,"Tickmarks"}</definedName>
    <definedName name="wrn.Analisi._.completa." hidden="1">{#N/A,#N/A,TRUE,"Stato Patrimoniale Civilistico";#N/A,#N/A,TRUE,"Conto Economico Civilistico";#N/A,#N/A,TRUE,"Riclassifica SP";#N/A,#N/A,TRUE,"Riclassifica CE";#N/A,#N/A,TRUE,"Indici di Bilancio";#N/A,#N/A,TRUE,"Composizione SP";#N/A,#N/A,TRUE,"Liquidità";#N/A,#N/A,TRUE,"Solidità";#N/A,#N/A,TRUE,"Redditività";#N/A,#N/A,TRUE,"Sviluppo"}</definedName>
    <definedName name="wrn.Asia." hidden="1">{"rawdata",#N/A,TRUE,"HKT";"in",#N/A,TRUE,"HKT";"rawdata",#N/A,TRUE,"PTInd";"in",#N/A,TRUE,"PTInd";"rawdata",#N/A,TRUE,"NTT";"in",#N/A,TRUE,"NTT";"rawdata",#N/A,TRUE,"PLD";"in",#N/A,TRUE,"PLD";"rawdata",#N/A,TRUE,"PTTelk";"in",#N/A,TRUE,"PTTelk";"rawdata",#N/A,TRUE,"ST ";"in",#N/A,TRUE,"ST ";"rawdata",#N/A,TRUE,"TAsia";"in",#N/A,TRUE,"TAsia";"rawdata",#N/A,TRUE,"TNZ";"in",#N/A,TRUE,"TNZ";"rawdata",#N/A,TRUE,"TMal";"in",#N/A,TRUE,"TMal";"rawdata",#N/A,TRUE,"TTT";"in",#N/A,TRUE,"TTT";"rawdata",#N/A,TRUE,"Telst";"in",#N/A,TRUE,"Telst"}</definedName>
    <definedName name="wrn.Cover." hidden="1">{"coverall",#N/A,FALSE,"Definitions";"cover1",#N/A,FALSE,"Definitions";"cover2",#N/A,FALSE,"Definitions";"cover3",#N/A,FALSE,"Definitions";"cover4",#N/A,FALSE,"Definitions";"cover5",#N/A,FALSE,"Definitions";"blank",#N/A,FALSE,"Definitions"}</definedName>
    <definedName name="wrn.Danilo." hidden="1">{#N/A,#N/A,TRUE,"Main Issues";#N/A,#N/A,TRUE,"Income statement ($)"}</definedName>
    <definedName name="wrn.Europe." hidden="1">{"rawdata",#N/A,TRUE,"BT ";"in",#N/A,TRUE,"BT ";"rawdata",#N/A,TRUE,"CW ";"in",#N/A,TRUE,"CW ";"rawdata",#N/A,TRUE,"KPN";"in",#N/A,TRUE,"KPN";"rawdata",#N/A,TRUE,"OTE";"in",#N/A,TRUE,"OTE";"rawdata",#N/A,TRUE,"Port";"in",#N/A,TRUE,"Port";"rawdata",#N/A,TRUE,"SPT";"in",#N/A,TRUE,"SPT";"rawdata",#N/A,TRUE,"TD ";"in",#N/A,TRUE,"TD ";"rawdata",#N/A,TRUE,"TItal";"rawdata2",#N/A,TRUE,"TItal";"in",#N/A,TRUE,"TItal";"rawdata",#N/A,TRUE,"TdEsp";"in",#N/A,TRUE,"TdEsp";"rawdata",#N/A,TRUE,"Belg";"in",#N/A,TRUE,"Belg";"rawdata",#N/A,TRUE,"BEZEQ";"in",#N/A,TRUE,"BEZEQ";"rawdata",#N/A,TRUE,"DT ";"in",#N/A,TRUE,"DT ";"rawdata",#N/A,TRUE,"FT ";"in",#N/A,TRUE,"FT ";"rawdata",#N/A,TRUE,"MAT";"in",#N/A,TRUE,"MAT";"rawdata",#N/A,TRUE,"Eire";"in",#N/A,TRUE,"Eire";"rawdata",#N/A,TRUE,"TFin";"in",#N/A,TRUE,"TFin";"rawdata",#N/A,TRUE,"TNor";"in",#N/A,TRUE,"TNor";"rawdata",#N/A,TRUE,"Telia";"in",#N/A,TRUE,"Telia";"rawdata",#N/A,TRUE,"TPSA";"in",#N/A,TRUE,"TPSA";"rawdata",#N/A,TRUE,"TSAfr";"in",#N/A,TRUE,"TSAfr";"rawdata",#N/A,TRUE,"Turk";"in",#N/A,TRUE,"Turk"}</definedName>
    <definedName name="wrn.fcb2" hidden="1">{"FCB_ALL",#N/A,FALSE,"FCB"}</definedName>
    <definedName name="wrn.five." hidden="1">{#N/A,#N/A,TRUE,"5 year"}</definedName>
    <definedName name="wrn.fixed._.assets." hidden="1">{#N/A,#N/A,TRUE,"fixed assets"}</definedName>
    <definedName name="wrn.Modello." hidden="1">{#N/A,#N/A,TRUE,"Proposal";#N/A,#N/A,TRUE,"Assumptions";#N/A,#N/A,TRUE,"Net Income";#N/A,#N/A,TRUE,"Balsheet";#N/A,#N/A,TRUE,"Capex";#N/A,#N/A,TRUE,"Volumes";#N/A,#N/A,TRUE,"Revenues";#N/A,#N/A,TRUE,"Var.Costs";#N/A,#N/A,TRUE,"Personnel";#N/A,#N/A,TRUE,"Other costs";#N/A,#N/A,TRUE,"MKTG and G&amp;A"}</definedName>
    <definedName name="wrn.Output." hidden="1">{"definitions",#N/A,TRUE,"Definitions";"out1",#N/A,TRUE,"Valuation";"out2",#N/A,TRUE,"Valuation";"out3",#N/A,TRUE,"Valuation";"out4",#N/A,TRUE,"Valuation";"out",#N/A,TRUE,"Efficiency";"out1",#N/A,TRUE,"Growth,Margin,Rev Split";"out2",#N/A,TRUE,"Growth,Margin,Rev Split";"out1",#N/A,TRUE,"Financial Ratios";"out2",#N/A,TRUE,"Financial Ratios";"outeg",#N/A,TRUE,"Efficiency";"test1",#N/A,TRUE,"Prices";"test2",#N/A,TRUE,"Prices";"test3",#N/A,TRUE,"Prices";"test1",#N/A,TRUE,"Segments";"test2",#N/A,TRUE,"Segments";"in",#N/A,TRUE,"Country";"in",#N/A,TRUE,"Housekeeping"}</definedName>
    <definedName name="wrn.summary._.report." hidden="1">{#N/A,#N/A,TRUE,"Summary"}</definedName>
    <definedName name="wrn.synt." hidden="1">{#N/A,#N/A,FALSE,"c_finanz";#N/A,#N/A,FALSE,"c_eco";#N/A,#N/A,FALSE,"investimenti";#N/A,#N/A,FALSE,"tir"}</definedName>
    <definedName name="wrn.test." hidden="1">{"test2",#N/A,TRUE,"Prices"}</definedName>
    <definedName name="ZZBOOTS" hidden="1">"X"</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0" i="21" l="1"/>
  <c r="G61" i="21"/>
  <c r="G59" i="21"/>
  <c r="J26" i="21"/>
  <c r="I26" i="21"/>
  <c r="J9" i="21"/>
  <c r="I9" i="21"/>
  <c r="J16" i="21"/>
  <c r="I16" i="21"/>
  <c r="J36" i="21"/>
  <c r="I36" i="21"/>
  <c r="J48" i="21"/>
  <c r="I48" i="21"/>
  <c r="J43" i="21"/>
  <c r="I43" i="21"/>
  <c r="J42" i="21"/>
  <c r="I42" i="21"/>
  <c r="J41" i="21"/>
  <c r="I41" i="21"/>
  <c r="J53" i="21"/>
  <c r="I53" i="21"/>
  <c r="I8" i="21"/>
  <c r="J8" i="21"/>
  <c r="J40" i="21"/>
  <c r="I40" i="21"/>
  <c r="J28" i="21"/>
  <c r="I28" i="21"/>
  <c r="J15" i="21"/>
  <c r="I15" i="21"/>
  <c r="J14" i="21"/>
  <c r="I14" i="21"/>
  <c r="J13" i="21"/>
  <c r="I13" i="21"/>
  <c r="J6" i="21"/>
  <c r="I6" i="21"/>
  <c r="J55" i="21"/>
  <c r="I55" i="21"/>
  <c r="J54" i="21"/>
  <c r="I54" i="21"/>
  <c r="J52" i="21"/>
  <c r="I52" i="21"/>
  <c r="J51" i="21"/>
  <c r="I51" i="21"/>
  <c r="J50" i="21"/>
  <c r="I50" i="21"/>
  <c r="J47" i="21"/>
  <c r="I47" i="21"/>
  <c r="J49" i="21"/>
  <c r="I49" i="21"/>
  <c r="J46" i="21"/>
  <c r="I46" i="21"/>
  <c r="J45" i="21"/>
  <c r="I45" i="21"/>
  <c r="J44" i="21"/>
  <c r="I44" i="21"/>
  <c r="J39" i="21"/>
  <c r="I39" i="21"/>
  <c r="J38" i="21"/>
  <c r="I38" i="21"/>
  <c r="J57" i="21"/>
  <c r="I57" i="21"/>
  <c r="J37" i="21"/>
  <c r="I37" i="21"/>
  <c r="J35" i="21"/>
  <c r="I35" i="21"/>
  <c r="J34" i="21"/>
  <c r="I34" i="21"/>
  <c r="J33" i="21"/>
  <c r="I33" i="21"/>
  <c r="J32" i="21"/>
  <c r="I32" i="21"/>
  <c r="J20" i="21"/>
  <c r="I20" i="21"/>
  <c r="J29" i="21"/>
  <c r="I29" i="21"/>
  <c r="J27" i="21"/>
  <c r="I27" i="21"/>
  <c r="J25" i="21"/>
  <c r="I25" i="21"/>
  <c r="J24" i="21"/>
  <c r="I24" i="21"/>
  <c r="J23" i="21"/>
  <c r="I23" i="21"/>
  <c r="J22" i="21"/>
  <c r="I22" i="21"/>
  <c r="J18" i="21"/>
  <c r="I18" i="21"/>
  <c r="J17" i="21"/>
  <c r="I17" i="21"/>
  <c r="J21" i="21"/>
  <c r="I21" i="21"/>
  <c r="J12" i="21"/>
  <c r="I12" i="21"/>
  <c r="J11" i="21"/>
  <c r="I11" i="21"/>
  <c r="J10" i="21"/>
  <c r="I10" i="21"/>
  <c r="J56" i="21"/>
  <c r="I56" i="21"/>
  <c r="J31" i="21"/>
  <c r="I31" i="21"/>
  <c r="J19" i="21"/>
  <c r="I19" i="21"/>
  <c r="J7" i="21"/>
  <c r="I7" i="21"/>
  <c r="J30" i="21"/>
  <c r="I30" i="21"/>
  <c r="J5" i="21"/>
  <c r="I5" i="21"/>
  <c r="K29" i="21" l="1"/>
  <c r="L29" i="21" s="1"/>
  <c r="K6" i="21"/>
  <c r="L6" i="21" s="1"/>
  <c r="K52" i="21"/>
  <c r="L52" i="21" s="1"/>
  <c r="K27" i="21"/>
  <c r="L27" i="21" s="1"/>
  <c r="K17" i="21"/>
  <c r="L17" i="21" s="1"/>
  <c r="K55" i="21"/>
  <c r="L55" i="21" s="1"/>
  <c r="K10" i="21"/>
  <c r="L10" i="21" s="1"/>
  <c r="K39" i="21"/>
  <c r="L39" i="21" s="1"/>
  <c r="K42" i="21"/>
  <c r="L42" i="21" s="1"/>
  <c r="K53" i="21"/>
  <c r="L53" i="21" s="1"/>
  <c r="K37" i="21"/>
  <c r="L37" i="21" s="1"/>
  <c r="K36" i="21"/>
  <c r="L36" i="21" s="1"/>
  <c r="K47" i="21"/>
  <c r="L47" i="21" s="1"/>
  <c r="K18" i="21"/>
  <c r="L18" i="21" s="1"/>
  <c r="K32" i="21"/>
  <c r="L32" i="21" s="1"/>
  <c r="K21" i="21"/>
  <c r="L21" i="21" s="1"/>
  <c r="K14" i="21"/>
  <c r="L14" i="21" s="1"/>
  <c r="K38" i="21"/>
  <c r="L38" i="21" s="1"/>
  <c r="K12" i="21"/>
  <c r="L12" i="21" s="1"/>
  <c r="K7" i="21"/>
  <c r="L7" i="21" s="1"/>
  <c r="K31" i="21"/>
  <c r="L31" i="21" s="1"/>
  <c r="K22" i="21"/>
  <c r="L22" i="21" s="1"/>
  <c r="K50" i="21"/>
  <c r="L50" i="21" s="1"/>
  <c r="K35" i="21"/>
  <c r="L35" i="21" s="1"/>
  <c r="K40" i="21"/>
  <c r="L40" i="21" s="1"/>
  <c r="K28" i="21"/>
  <c r="L28" i="21" s="1"/>
  <c r="K13" i="21"/>
  <c r="L13" i="21" s="1"/>
  <c r="K56" i="21"/>
  <c r="L56" i="21" s="1"/>
  <c r="K30" i="21"/>
  <c r="L30" i="21" s="1"/>
  <c r="K20" i="21"/>
  <c r="L20" i="21" s="1"/>
  <c r="K48" i="21"/>
  <c r="L48" i="21" s="1"/>
  <c r="K41" i="21"/>
  <c r="L41" i="21" s="1"/>
  <c r="K11" i="21"/>
  <c r="L11" i="21" s="1"/>
  <c r="K44" i="21"/>
  <c r="L44" i="21" s="1"/>
  <c r="K33" i="21"/>
  <c r="L33" i="21" s="1"/>
  <c r="K23" i="21"/>
  <c r="L23" i="21" s="1"/>
  <c r="K16" i="21"/>
  <c r="L16" i="21" s="1"/>
  <c r="K5" i="21"/>
  <c r="K9" i="21"/>
  <c r="L9" i="21" s="1"/>
  <c r="K26" i="21"/>
  <c r="L26" i="21" s="1"/>
  <c r="K45" i="21"/>
  <c r="L45" i="21" s="1"/>
  <c r="K25" i="21"/>
  <c r="L25" i="21" s="1"/>
  <c r="K34" i="21"/>
  <c r="L34" i="21" s="1"/>
  <c r="K24" i="21"/>
  <c r="L24" i="21" s="1"/>
  <c r="K49" i="21"/>
  <c r="L49" i="21" s="1"/>
  <c r="K43" i="21"/>
  <c r="L43" i="21" s="1"/>
  <c r="K46" i="21"/>
  <c r="L46" i="21" s="1"/>
  <c r="K8" i="21"/>
  <c r="L8" i="21" s="1"/>
  <c r="K54" i="21"/>
  <c r="L54" i="21" s="1"/>
  <c r="K15" i="21"/>
  <c r="L15" i="21" s="1"/>
  <c r="K19" i="21"/>
  <c r="L19" i="21" s="1"/>
  <c r="K57" i="21"/>
  <c r="L57" i="21" s="1"/>
  <c r="K51" i="21"/>
  <c r="L51" i="21" s="1"/>
  <c r="H28" i="22" l="1"/>
  <c r="H29" i="22"/>
  <c r="G19" i="22"/>
  <c r="H19" i="22"/>
  <c r="E29" i="22"/>
  <c r="L5" i="21"/>
  <c r="H30" i="22"/>
  <c r="H27" i="22"/>
  <c r="G22" i="22"/>
  <c r="H22" i="22"/>
  <c r="E28" i="22"/>
  <c r="E19" i="22"/>
  <c r="G21" i="22"/>
  <c r="F20" i="22"/>
  <c r="E30" i="22"/>
  <c r="E27" i="22"/>
  <c r="E20" i="22"/>
  <c r="G20" i="22"/>
  <c r="H21" i="22"/>
  <c r="F28" i="22"/>
  <c r="F29" i="22"/>
  <c r="E21" i="22"/>
  <c r="F19" i="22"/>
  <c r="F22" i="22"/>
  <c r="F30" i="22"/>
  <c r="G29" i="22"/>
  <c r="F21" i="22"/>
  <c r="H20" i="22"/>
  <c r="G27" i="22"/>
  <c r="G28" i="22"/>
  <c r="G30" i="22"/>
  <c r="F27" i="22"/>
  <c r="E22" i="22"/>
</calcChain>
</file>

<file path=xl/sharedStrings.xml><?xml version="1.0" encoding="utf-8"?>
<sst xmlns="http://schemas.openxmlformats.org/spreadsheetml/2006/main" count="445" uniqueCount="211">
  <si>
    <t>Matriz de Riesgos L2MB</t>
  </si>
  <si>
    <t>Área del riesgo (tipo de riesgo)</t>
  </si>
  <si>
    <t>Nombre del riesgo</t>
  </si>
  <si>
    <t>Descripción</t>
  </si>
  <si>
    <t>Asignación</t>
  </si>
  <si>
    <t>Probabilidad</t>
  </si>
  <si>
    <t>Impacto</t>
  </si>
  <si>
    <t>Prob. Ocurrencia</t>
  </si>
  <si>
    <t>Región de Incertidumbre</t>
  </si>
  <si>
    <t>Valorable</t>
  </si>
  <si>
    <t>Diseño</t>
  </si>
  <si>
    <t>Concesionario</t>
  </si>
  <si>
    <t>Media-Baja</t>
  </si>
  <si>
    <t>Bajo</t>
  </si>
  <si>
    <t>Público</t>
  </si>
  <si>
    <t>Baja</t>
  </si>
  <si>
    <t xml:space="preserve">Efectos favorables y desfavorables derivados de cambios en diseño que resulten de una decisión unilateral de la EMB de modificar las especificaciones técnicas del Contrato de Concesión o por razones no imputables al privado.  </t>
  </si>
  <si>
    <t>Construcción</t>
  </si>
  <si>
    <t>Media-Alta</t>
  </si>
  <si>
    <t>Medio-Bajo</t>
  </si>
  <si>
    <t>Medio-Alto</t>
  </si>
  <si>
    <t>Compartido</t>
  </si>
  <si>
    <t>Prediales</t>
  </si>
  <si>
    <t>Efectos favorables o desfavorables derivados de las condiciones de los predios y demás infraestructura entregada al Concesionario</t>
  </si>
  <si>
    <t>Los efectos favorables o desfavorables derivados de la disposición, gestión y obtención de los terrenos y sitios requeridos no susceptibles de Reversión.</t>
  </si>
  <si>
    <t>Comercial</t>
  </si>
  <si>
    <t>Riesgo de evasión</t>
  </si>
  <si>
    <t>Los efectos favorables o desfavorables derivados de la evasión del pago de las tarifas correspondientes por parte de los usuarios de la L2MB que traspasen irregularmente las barreras físicas de las estaciones de la L2MB.Lo anterior de conformidad con lo previsto en los Apéndices Técnicos y el Contrato.</t>
  </si>
  <si>
    <t>Operación &amp; mantenimiento</t>
  </si>
  <si>
    <t>Los efectos favorables o desfavorables derivados de las variaciones en los precios de mercado y/o cantidades de los insumos y demás actividades necesarias para garantizar la conexión y disponibilidad de energía eléctrica.</t>
  </si>
  <si>
    <t>Cambiario</t>
  </si>
  <si>
    <t>Efectos favorables o desfavorables de las variaciones del peso frente a otras monedas (riesgo cambiario) no cubiertos por la EMB</t>
  </si>
  <si>
    <t>Económicos</t>
  </si>
  <si>
    <t>Cambio regulatorio</t>
  </si>
  <si>
    <t>Cambio de Ley Tributaria</t>
  </si>
  <si>
    <t>Alta</t>
  </si>
  <si>
    <t>Efectos favorables o desfavorables derivados de cambios de la Ley Aplicable, salvo por las coberturas a cargo de EMB en Cambio de Ley Tributaria y cambios en normatividad que afecten las especificaciones técnicas del proyecto</t>
  </si>
  <si>
    <t>Fuerza mayor</t>
  </si>
  <si>
    <t xml:space="preserve">Tratándose de daños causados por eventos asegurables (incluyendo la destrucción total o parcial o hurto del material rodante), las consecuencias económicas que se generen derivadas de la materialización de este riesgo serán asumidas por el Concesionario, tanto por concepto de lucro cesante como por daño emergente. El Concesionario deberá suscribir garantías para su cubrimiento. </t>
  </si>
  <si>
    <t>Matriz de Calor del Proyecto L2MB</t>
  </si>
  <si>
    <t>Representación estática del impacto del riesgo vs la probabilidad de ocurrencia</t>
  </si>
  <si>
    <t xml:space="preserve">Alto </t>
  </si>
  <si>
    <t xml:space="preserve">Medio - Alto </t>
  </si>
  <si>
    <t>ZONA AGRAVADA</t>
  </si>
  <si>
    <t>ZONA IMPORTANTE</t>
  </si>
  <si>
    <t>ZONA MODERADA</t>
  </si>
  <si>
    <t>ZONA TOLERABLE</t>
  </si>
  <si>
    <t>ZONA ACEPTABLE</t>
  </si>
  <si>
    <t xml:space="preserve">Medio - Bajo </t>
  </si>
  <si>
    <t>ZONA VALORABLE</t>
  </si>
  <si>
    <t>ZONA NO VALORABLE</t>
  </si>
  <si>
    <t xml:space="preserve">Bajo </t>
  </si>
  <si>
    <t>Matriz de calor: resultados después del análisis realizado</t>
  </si>
  <si>
    <t>Eventos desfavorables por fallas tecnológicas de los Equipos.</t>
  </si>
  <si>
    <t>Efectos favorables o desfavorables derivados del eventual trámite, obtención y cumplimiento de una Licencia Ambiental asociada específica y directamente con la construcción y/u operación de la vía férrea correspondiente a la L2MB.</t>
  </si>
  <si>
    <t>Los efectos favorables o desfavorables de la variación de los costos correspondientes a pérdidas, daños, gastos, cargos o expensas en que tenga que incurrir el Concesionario con ocasión de la invasión y/o defensa jurídica de los Predios y/o Espacio Público a entregar al Concesionario que ocurran con posterioridad a su entrega por parte de la EMB.</t>
  </si>
  <si>
    <t>Los efectos favorables o desfavorables de las decisiones de una Autoridad Ambiental o Gubernamental de supeditar el trámite y/o aprobación de una Licencia y/o Permiso a la modificación de las Especificaciones Técnicas del Contrato.</t>
  </si>
  <si>
    <t xml:space="preserve">Los efectos favorables o desfavorables derivados de la realización de las obras en plazos distintos al inicialmente previsto, diferentes a aquellos que se pacten por variaciones en las condiciones de la Línea Geotécnica </t>
  </si>
  <si>
    <t>Los efectos favorables y/o desfavorables derivados de las variaciones en los precios de los componentes o del material rodante, desde el momento en el cual el concesionario presenta su oferta y hasta el momento en el cual el Concesionario suscribae y/o paguea y/o entregue  el contrato de material rodante. Este riesgo será asumido por el Concesionario.</t>
  </si>
  <si>
    <t>Efectos desfavorables por demoras en la instalación y puesta en marcha del material rodante respecto a la fecha máxima de entrega definida contractualmente.</t>
  </si>
  <si>
    <t xml:space="preserve">Efectos favorables o desfavorables derivados de la gestión de los permisos e intervenciones en bienes de interés cultural, para los predios cuya adquisición se encuentre a cargo de la EMB. </t>
  </si>
  <si>
    <t>Los efectos favorables o desfavorables derivados de la constitución, prórroga o reexpedición de los mecanismos de cobertura de riesgos a cargo del Concesionario.</t>
  </si>
  <si>
    <t>Efectos favorables o desfavorables de la cantidad de Kilómetros recorridos por el material rodante.</t>
  </si>
  <si>
    <t>Efectos favorables o desfavorables de las coberturas de pagos o desembolsos en moneda extranjera o su equivalente, a cargo de la EMB.</t>
  </si>
  <si>
    <t>Los efectos favorables o desfavorables derivados de las variaciones en la rentabilidad del negocio y obtención de utilidades o sufrimiento de pérdidas.</t>
  </si>
  <si>
    <t>Los efectos desfavorables de la indisponibilidad o falla de los servicios de Tecnologías de la Información y las Comunicaciones para la operación del proyecto</t>
  </si>
  <si>
    <t>Efectos favorables o desfavorables derivados de la elaboración y/o modificación y adecuaciones de los estudios y diseños a cargo del Concesionario que se requieran para cumplir con las especificaciones técnicas del Contrato de Concesión.</t>
  </si>
  <si>
    <t>Los efectos favorables o desfavorables de la variación de los costos correspondientes a pérdidas, daños, gastos, cargos o expensas en que tenga que incurrir EMB con ocasión de la invasión y/o defensa jurídica de los Predios o Espacio Público entregados al Concesionario que ocurran con anterioridad a su entrega por parte de la EMB.</t>
  </si>
  <si>
    <t xml:space="preserve">Los efectos favorables o desfavorables de la variación de los costos correspondientes a pérdidas, daños, gastos, cargos o expensas en que tenga que incurrir EMB con ocasión de la invasión y/o defensa jurídica de los Predios  o Espacio Público entregados al Concesionario que ocurran con anterioridad a su entrega por parte de la EMB. </t>
  </si>
  <si>
    <t>Los efectos favorables y desfavorables en los plazos y costos derivados de las decisiones de una Autoridad Gubernamental de exigir el  trámite de una consulta previa a comunidades a cargo de la EMB y que se requieran con posterioridad al cierre de la licitación, en la medida que la asunción de este riesgo conlleva, exclusivamente, la obligación de la EMB de cumplir con lo previsto en el Contrato</t>
  </si>
  <si>
    <t>Efectos favorables o desfavorables derivados de las condiciones y alteraciones de financiación y riesgo de liquidez a cargo del Concesionario, relacionados con los costos, plazos y monto de la financiación requerida para la ejecución del Proyecto.</t>
  </si>
  <si>
    <t>Efectos favorables o desfavorables asociados con la variación de las cantidades de obra para el cumplimiento de las especificaciones técnicas del Proyecto distintas a: (i) reparaciones y adecuaciones de desvíos, (ii) traslado y protección de redes a cargo del Concesionario (iii) las que se pacten ante variaciones de las condiciones de la línea geotécnica base.</t>
  </si>
  <si>
    <t>Los efectos favorables o desfavorables de la variación de los recursos recaudados por el pago de tarifas del usuario</t>
  </si>
  <si>
    <t>Efectos favorables o desfavorables derivados de la gestión de permisos e intervenciones en Bienes de Interés Cultural para los predios cuya adquisición se encuentre a cargo del Concesionario.</t>
  </si>
  <si>
    <t>17.2.a)vi</t>
  </si>
  <si>
    <t>17.2.a)xiv</t>
  </si>
  <si>
    <t>17.2.a)vii</t>
  </si>
  <si>
    <t>17.2.a)ix</t>
  </si>
  <si>
    <t>17.2.a)xi, 8.4 y 3.2. f)</t>
  </si>
  <si>
    <t>17.2.a)iii, 3.2.f)</t>
  </si>
  <si>
    <t>17.2.a)iv), 9.12</t>
  </si>
  <si>
    <t>17.2.a)xii, 11.3</t>
  </si>
  <si>
    <t>17.2.a)ii, 3.2, 22.3</t>
  </si>
  <si>
    <t>17.3.a)iii, 3.2, 22.3</t>
  </si>
  <si>
    <t>17.2.a)i,  17.3.a)ii, 3.2, 22.3</t>
  </si>
  <si>
    <t>17.2.a)xiii, 4.1</t>
  </si>
  <si>
    <t>Sin perjuicio de la obligación y riesgo de la EMB de entregar los Predios y Espacio Público cumpliendo las condiciones y características mínimas establecidas en los apéndices técnicos, así como de la obligación, a cargo y riesgo de la EMB, de atender cualquier reclamación que tenga causa anterior a la fecha efectiva de la entrega del Predio o Espacio Público correspondiente, los efectos favorables o desfavorables derivados de las demás condiciones de los Predios, Espacio Público y demás infraestructura entregada al Concesionario, en tanto sus obligaciones de resultado para la terminación de las Unidades de Ejecución y el desarrollo de las demás obras, provisión de equipos, así como para la Operación y el Mantenimiento y, en general, todas las actividades a su cargo necesarias para la ejecución del Proyecto, no se reducirán, ni la Retribución se aumentará ni se reducirá por dichas condiciones. Lo anterior sin perjuicio del reconocimiento, por el sistema de cantidades de obra y precios unitarios, de las Obras de Adecuación y Reparación de Desvíos, de las Obras para Redes a Cargo del Concesionario y por Desviaciones en la Línea Geotécnica Base, a cargo de la EMB y a favor del Concesionario, estrictamente en los términos y dentro de los límites previstos en el contrato.</t>
  </si>
  <si>
    <t xml:space="preserve">Los efectos favorables o desfavorables derivados de las variaciones en los precios de mercado de los insumos y demás actividades necesarias para garantizar la conexión y disponibilidad de energía eléctrica para la puesta en marcha y la operación del servicio público de transporte ferroviario urbano masivo de pasajeros a través de la L2MB por parte del Concesionario. Lo anterior sin perjuicio del mecanismo para actualización de los valores a reconocer por concepto del Componente J de la Retribución. </t>
  </si>
  <si>
    <t>Los efectos favorables o desfavorables sobre la variación del costo, plazos, cantidades de obra, provisión e instalación de equipos y demás actividades derivados de: (1) la elaboración de los Estudios y Diseños, (2) la necesidad de ajustar y/o modificar dichos Estudios y Diseños, con el propósito de que los mismos se ajusten a lo señalado en las Especificaciones Técnicas, incluyendo en el evento señalado en el Contrato, (3) la calidad y oportunidad de los Estudios y Diseños, y (4) salvo por la cobertura establecida en el Contrato, la variación de los costos de las obras, provisión e instalación de equipos y demás actividades previstas en los Estudios y Diseños causada por el ajuste de dichos Estudios y Diseños con el propósito de que los mismos se ajusten a los resultados exigidos en las Especificaciones Técnicas.</t>
  </si>
  <si>
    <t>Salvo por las coberturas a cargo de la EMB expresamente previstas en el presente Contrato, los efectos favorables o desfavorables de la variación de los costos y plazos necesarios para la gestión, adquisición y disposición de los Predios que se encuentren a cargo del Concesionario, requeridos para la ejecución del Proyecto, de acuerdo con lo previsto en el Contrato, aquellos que se originen por el desarrollo de los Estudios y Diseños del Concesionario, requeridos por afectaciones mayores a la previstas en virtud del desarrollo del Contrato, o adquisición predial requerida para disposición de materiales.</t>
  </si>
  <si>
    <t>Salvo por las coberturas a cargo de la EMB expresamente previstas en el contrato, los efectos favorables o desfavorables derivados de las variaciones en los precios de los componentes o del Material Rodante desde el momento en el cual se presentó la Oferta del Concesionario y el momento en el cual se suscriba y pague el Contrato de Provisión de Material Rodante.</t>
  </si>
  <si>
    <t>Los efectos favorables o desfavorables derivados de la gestión de la obtención de las Licencias y Permisos necesarios que afecten la instalación y puesta en marcha del Material Rodante y equipos respecto de los plazos previstos en el Contrato.</t>
  </si>
  <si>
    <t>Los efectos favorables o desfavorables derivados de i) la no vinculación del material rodante a la L2MB como consecuencia de la presencia de defectos de fábrica o ii) defectos de fábrica en el material rodante durante la etapa de operación y mantenimiento del contrato.</t>
  </si>
  <si>
    <t>Los efectos desfavorables de las fallas tecnológicas en los equipos, debido a vibraciones, polvo, humedad, variaciones de voltaje, fallas en el Hardware, problemas con el sistema operativo, fallas en el cableado y las conexiones electrónicas, entre otros del proyecto.</t>
  </si>
  <si>
    <t>Los efectos favorables o desfavorables de la variación en los Ingresos por Servicios Adicionales</t>
  </si>
  <si>
    <t>Los efectos desfavorables derivados de las pérdidas, daños, gastos, cargos o expensas en que tenga que incurrir el Concesionario con ocasión de la invasión y/o defensa jurídica de los Predios y/o Espacio Público a entregar al Concesionario que ocurran con posterioridad a su entrega por parte de la EMB, en tanto es obligación del Concesionario tomar las medidas necesarias previstas en la Ley Aplicable para la defensa y protección de los bienes del Proyecto. Lo anterior se entiende sin perjuicio de 1) las compensaciones aplicables, en el caso en que ocurra un Evento Eximente de Responsabilidad, en los términos previstos en el Contrato y 2) los reembolsos a cargo de la EMB cuando ocurra la circunstancia prevista en el Contrato.</t>
  </si>
  <si>
    <t>Los efectos favorables o desfavorables derivados del trámite y obtención de las licencias y permisos necesarios para intervenir, disponer, proteger, reubicar, retirar o desafectar la condición de bienes de interés cultural requeridos por razones atribuibles al Concesionario como modificación del corredor del Proyecto por parte del Concesionario o para actividades a cargo del Concesionario en las zonas de influencia del Proyecto.</t>
  </si>
  <si>
    <t>Salvo por las coberturas a cargo de la EMB que se prevean en el contrato relacionadas con la incorporación del IPC, índice de precios al consumidor de los Estados Unidos IPCEU, e IPP dentro de las variables de actualización de ciertos componentes de la Retribución, en los términos que señalan las fórmulas contenidas en el Contrato, así como en las fórmulas de liquidación por Terminación Anticipada incluidas en el mismo.</t>
  </si>
  <si>
    <t>Parcialmente, los efectos derivados del comportamiento de la TRM y de la inflación de los Estados Unidos de América sobre el Componente B y D de la Retribución, en la medida que la asunción de este riesgo sólo conlleva la obligación, a cargo de la EMB, de 1) incorporar el IPCEU dentro de las variables de actualización del Componente C de la Retribución, 2) desembolsar los recursos asociados con dicho Componente en Dólares, en los términos previstos en el Contrato, así como en las fórmulas de liquidación previstas en el contrato en caso de Terminación Anticipada del Contrato, y 3) incorporar la TRM en la fórmula de cálculo de los componentes de la retribución.</t>
  </si>
  <si>
    <t>Parcialmente, los efectos favorables y desfavorables de las decisiones de la Autoridad Ambiental de solicitar una Licencia Ambiental asociada específica y directamente con la construcción y/u operación de la vía férrea correspondiente a la L2MB, en la medida que la asunción de este riesgo conlleva, exclusivamente, la obligación de la EMB de cumplir con lo previsto en el Contrato.</t>
  </si>
  <si>
    <t>Parcialmente, los efectos favorables y desfavorables de las decisiones de una Autoridad Ambiental o Gubernamental de supeditar el trámite y/o aprobación de una Licencia y Permiso a la modificación de las Especificaciones Técnicas, en la medida que la asunción de este riesgo conlleva, exclusivamente, la obligación de la EMB de cumplir con lo previsto en el Contrato.</t>
  </si>
  <si>
    <t>Efectos favorables o desfavorables derivados de Cambios de Ley Tributaria; en la medida que la asunción de este riesgo conlleva, exclusivamente, la obligación de la EMB de cumplir con lo previsto en el contrato. Debido a que el Concesionario no tiene ninguna injerencia en la toma de decisiones de modificación legal o reglamentaria, no cuenta con ninguna herramienta para poder gestionar este riesgo. No obstante, para que el mecanismo de cubrimiento sea eficiente, solo se cubrirán efectos que superen un umbral prestablecido en el contrato.</t>
  </si>
  <si>
    <t>Los efectos favorables o desfavorables de la variación de los costos necesarios para la disposición de los Predios requeridos para la ejecución del Proyecto cuya entrega se encuentra a cargo de la EMB</t>
  </si>
  <si>
    <t>Los efectos favorables o desfavorables de la variación en los Ingresos por Servicios Adicionales en cuanto afecten el porcentaje de esos ingresos cedidos al Concesionario y afecten el porcentaje de esos ingresos que son de propiedad de la EMB, de conformidad con lo previsto en el Contrato.</t>
  </si>
  <si>
    <t>Los efectos favorables o desfavorables derivados de la gestión de los Permisos y Licencias necesarios para intervenir, disponer, proteger, reubicar, retirar o desafectar la condición de bienes de interés cultural que pondrá a disposición del Concesionario la EMB, trámite que se encuentra cargo de la EMB, a su costo y riesgo, como se señala en el Apéndice Técnico 12. Dentro de estos trámites se incluyen los bienes de interés cultural ya identificados en el corredor del Proyecto.</t>
  </si>
  <si>
    <t>Efectos favorables y desfavorables  derivados de cambios de las Especificaciones Técnicas, incluyendo la realización de obras, o la provisión de equipos no previstos en este Contrato, que resulten de una decisión autónoma y exclusiva de la EMB de modificar las especificaciones técnicas del contrato o por razones no imputables al privado, que no sean necesarias para cumplir con lo previsto en el contrato, incluye modificaciones en las especificaciones técnicas por la incompatibilidad u obsolescencia tecnológica de los equipos que EMB solicite para el intercambio de información, en la medida en que el Concesionario dé cumplimiento a sus obligaciones contractuales respecto de las especificaciones técnicas y funcionalidad que deberán cumplir los equipos. La forma de asunción de estos costos y la fuente de recursos será determinada exclusivamente conforme a lo previsto en el Contrato.</t>
  </si>
  <si>
    <t>Licenciamientos, permisos o autorizaciones</t>
  </si>
  <si>
    <t>Hallazgos arqueológicos</t>
  </si>
  <si>
    <t>Efectos favorables o desfavorables generados por hallazgos arqueológicos no previstos que afecten la estructura de costos y/o el cronograma del proyecto</t>
  </si>
  <si>
    <t>Interfaz</t>
  </si>
  <si>
    <t>Cambio climático</t>
  </si>
  <si>
    <t>Riesgo de accidentes operacionales</t>
  </si>
  <si>
    <t>Riesgo de interfaz y suministro de equipos</t>
  </si>
  <si>
    <t>Riesgo de cambio climático</t>
  </si>
  <si>
    <t>Efectos desfavorables de la ocurrencia de accidentes operacionales durante la fase de Operación y Mantenimiento del proyecto</t>
  </si>
  <si>
    <t>Efectos desfavorables de eventos de cambio climático incluyendo los costos asociados a la reposición de la infraestructura en los casos aplicables</t>
  </si>
  <si>
    <t>Efectos desfavorables de la variación de los costos en el suministro, instalación, montaje, las pruebas, puesta en funcionamiento de los equipos, los sistemas metroferroviarios incluyendo el material rodante, así como el costo de las garantías obligatorias y las interfaces e integración de equipos o adecuada integración de los diferentes sistemas metroferroviarios, material rodante e infraestructura.</t>
  </si>
  <si>
    <t>Efectos favorables o desfavorables generados por hallazgos arqueológicos no previstos, que afecten la estructura de costos y/o el cronograma del proyecto, al requerirse, un cambio de trazado o ubicación, se presente una paralización de las obras para realizar una evaluación detallada, o costos asociados a los expertos que se requieran para la catalogación o ejecución de las obras tendientes a la protección o reubicación de los hallazgos, entre otros.</t>
  </si>
  <si>
    <t>Los efectos favorables o desfavorables derivados de la constitución, prórroga o re-expedición de los mecanismos de cobertura de riesgos a su cargo, en la etapa Preoperativa y para todas la Unidades de Ejecución que lo componen y demás obras y actividades, incluyendo aquellos que por el nivel de intervenciones que llegue a realizar el Concesionario, generen la pérdida de coberturas existentes de componentes que sean parte del alcance del Proyecto.  Para el efecto el concesionario podrá presentar cualquier otro de los mecanismos autorizados por la Ley.</t>
  </si>
  <si>
    <t>Los efectos favorables o desfavorables derivados de: (a) la obtención y/o alteración de las condiciones de financiación (relacionadas, entre otras, con los costos y plazos de dicha financiación), (b) la variación de los montos de la financiación requerida para el desarrollo del Proyecto, y (c) sin perjuicio de los valores mínimos de Recursos de Deuda y Recursos de Patrimonio exigidos en el contrato, la variación en la composición de Recursos de Deuda y Recursos de Patrimonio en la financiación del Proyecto. Toda vez que es una obligación contractual del Concesionario obtener la completa financiación para la ejecución del Proyecto, para lo cual el Concesionario tiene plena libertad de establecer las estructuras financieras que considere adecuadas y de pactar con los Prestamistas las estipulaciones atinentes al contrato de mutuo –o cualquier otro mecanismo de financiación– necesario para el desarrollo del Proyecto. Por lo anterior, no existirán coberturas o compensaciones de parte de la EMB, como consecuencia de la variación supuesta o real entre cualquier estimación inicial de las condiciones de financiación frente a las realmente obtenidas.</t>
  </si>
  <si>
    <t>Liquidez</t>
  </si>
  <si>
    <t>Los efectos favorables o desfavorables derivados de falta de recursos líquidos necesarios para la ejecución del Proyecto, así como para el adecuado desarrollo y funcionamiento del mismo.</t>
  </si>
  <si>
    <t>Los efectos favorables o desfavorables derivados de la constitución, prórroga o reexpedición de los mecanismos de cobertura de riesgos a su cargo en la etapa Preoperativa.</t>
  </si>
  <si>
    <t>Los efectos favorables o desfavorables derivados de la constitución, prórroga o reexpedición de los mecanismos de cobertura de riesgos a su cargo, en las etapas de Operación y Mantenimiento, incluyendo aquellos que por el nivel de intervenciones que llegue a realizar el Concesionario, generen la pérdida de coberturas existentes de componentes que sean parte del alcance del Proyecto. Para el efecto el concesionario podrá presentar cualquier otro de los mecanismos autorizados por la Ley.</t>
  </si>
  <si>
    <t>Financiero</t>
  </si>
  <si>
    <t>17.2.a)xvi</t>
  </si>
  <si>
    <t>Efectos favorables o desfavorables derivados de las variaciones de todos los costos y cantidades necesarios para el adecuado mantenimiento del proyecto.</t>
  </si>
  <si>
    <t>Efectos favorables o desfavorables derivados de las variaciones de todos los costos y cantidades necesarios para la adecuada operación del proyecto.</t>
  </si>
  <si>
    <t>17.2.a)xxxviii</t>
  </si>
  <si>
    <t xml:space="preserve">Los efectos favorables o desfavorables derivados de las variaciones en las cantidades y/o precios de mercado de los insumos o cantidades de obra necesarios para adelantar la Operación de acuerdo con lo señalado en las Especificaciones Técnicas del Contrato, toda vez que es obligación del Concesionario obtener los resultados previstos según el presente Contrato sin que existan coberturas o compensaciones por parte de la EMB como consecuencia de la variación de cualquier estimación inicial del alcance de la Operación y de las labores asociadas a la misma y lo realmente requerido para el cumplimiento de dichas obligaciones de resultado. Lo anterior sin perjuicio del mecanismo para actualización de los valores a reconocer por concepto de los Componentes I y J de la Retribución. </t>
  </si>
  <si>
    <t>Los efectos favorables o desfavorables derivados de las variaciones en los precios de mercado de los insumos necesarios para adelantar las demás actividades previstas en el Contrato, toda vez que es obligación del Concesionario obtener los resultados previstos según el presente Contrato sin que existan coberturas o compensaciones por parte de la EMB como consecuencia de la variación de cualquier estimación inicial del costo de las obligaciones a cargo del Concesionario frente a los costos efectivos que se presenten durante la ejecución del Contrato.</t>
  </si>
  <si>
    <t>Los efectos favorables o desfavorables derivados de las variaciones en los precios de mercado de los insumos necesarios para adelantar las demás actividades previstas en el Contrato</t>
  </si>
  <si>
    <t>Los efectos favorables o desfavorables derivados de la variación en los costos y plazos de gestión y de adquisición predial para la ejecución del Proyecto, cuya adquisición se encuentre a cargo del Concesionario.</t>
  </si>
  <si>
    <t>los efectos favorables o desfavorables de la variación de los plazos y costos derivados del trámite de la obtención y cumplimiento de todas las Licencias y Permisos requeridos para el Proyecto, así como de la eventual necesidad de realizar consultas previas a las que se refiere el Contrato, toda vez que es obligación de resultado del Concesionario dar cumplimiento a las obligaciones de Gestión Social, Ambiental y de Seguridad y Salud en el Trabajo, y cumplir a su costo y riesgo con las normas vigentes que regulan la materia.</t>
  </si>
  <si>
    <t>17.2.a)x</t>
  </si>
  <si>
    <t xml:space="preserve">Efectos favorables o desfavorables asociados con la variación de las cantidades de obra para el cumplimiento de las especificaciones técnicas del Proyecto, en relación con traslado y protección de redes directamente a cargo del concesionario.  </t>
  </si>
  <si>
    <t>17.3.a)viii, 3.2.f)</t>
  </si>
  <si>
    <t>Efectos favorables o desfavorables asociados con la variación de las cantidades de obra para el cumplimiento de las especificaciones técnicas del Proyecto, en relación con reparaciones y adecuaciones por desvíos.</t>
  </si>
  <si>
    <t>Los efectos favorables y desfavorables derivados de la variación de las Cantidades de Obra para Redes a Cargo del Concesionario, en la medida que la asunción de este riesgo conlleva, exclusivamente, la obligación de la EMB de cumplir con lo previsto en el Contrato</t>
  </si>
  <si>
    <t>Los efectos favorables y desfavorables derivados de la variación de las Cantidades de Obra para Adecuación y Reparación de Desvíos; en la medida que la asunción de este riesgo conlleva, exclusivamente, la obligación de la EMB de cumplir con lo previsto en el Contrato.</t>
  </si>
  <si>
    <t>Efectos desfavorables por la ocurrencia de eventos eximentes de responsabilidad no asegurables</t>
  </si>
  <si>
    <t>17.3.a)vii, 3.2.f)</t>
  </si>
  <si>
    <t>17.2.a)xv</t>
  </si>
  <si>
    <t>17.3.a)x, 17.2.a)xvii, 9.11</t>
  </si>
  <si>
    <t>17.3.a)iv, 12.2</t>
  </si>
  <si>
    <t>17.3.a)vi y 12.1.e)</t>
  </si>
  <si>
    <t>17.3.a)ix, 3.2.j)</t>
  </si>
  <si>
    <t>17.2.a)xxvii, 16.3.</t>
  </si>
  <si>
    <t>Sociales</t>
  </si>
  <si>
    <t>Los efectos favorables y desfavorables de la variación de los plazos de las Obras de Construcción, y las Obras de Adecuación y Reparación de Desvíos diferentes a las que se originen como consecuencia de Desviaciones en la línea geotécnica base, lo que se traduce en mayores o menores costos durante el plazo adicional para llevar a cabo las obras, proveer, instalar y operar todos los equipos y sistemas, proveer los servicios y adelantar todas las demás obligaciones a cargo del Concesionario exigidas por el Contrato, sin que existan cubrimientos o compensaciones de parte de la EMB, como consecuencia de la variación entre cualquier estimación de tiempo inicialmente efectuada para la ejecución del Proyecto y los que en realidad existan.</t>
  </si>
  <si>
    <t>Los efectos favorables o desfavorables derivados en cambios de Ley Aplicable, salvo por las coberturas a cargo de EMB en Cambio de Ley Tributaria y cambios en normatividad que afecten las especificaciones técnicas del proyecto, que se generen como consecuencia de la materialización de este riesgo, las consecuencias serán asumidas por el Concesionario.</t>
  </si>
  <si>
    <t>Alto</t>
  </si>
  <si>
    <t>Públicos o Compartidos</t>
  </si>
  <si>
    <t>Los efectos favorables o desfavorables derivados de las variaciones en las cantidades y/o precios de mercado de los insumos o cantidades de obra necesarios para adelantar el Mantenimiento, así como de los insumos o cantidades de obra que resulten necesarias para la consecución de los resultados previstos para el Mantenimiento por el Contrato y sus Apéndices Técnicos, toda vez que es una obligación contractual del Concesionario obtener los resultados previstos para dichas actividades en el presente Contrato de Concesión, sin que existan coberturas o compensaciones de parte de la EMB, como consecuencia de la variación entre cualquier estimación inicial de insumos o cantidades de obra para el Mantenimiento frente a lo realmente ejecutado, o por la variación entre cualquier estimación de precios inicialmente efectuada para los insumos o cantidades de obra necesarios para la ejecución del Mantenimiento y los que en realidad existan en el mercado al momento de la ejecución de dicho Mantenimiento. Lo anterior sin perjuicio del mecanismo para actualización de los valores a reconocer por concepto de los componentes de la retribución y del Componente J.</t>
  </si>
  <si>
    <t>Efectos favorables o desfavorables derivados de los indicadores económicos colombianos e internacionales y el poder adquisitivo del Peso.</t>
  </si>
  <si>
    <t xml:space="preserve">Salvo por las coberturas a cargo de la EMB expresamente previstas en el Contrato consistentes en 1) la posibilidad de la EMB de desembolsar los recursos asociados con el Componente C y el Componente D en Dólares, en los términos previstos en el Contrato, así como en las fórmulas de liquidación previstas en el Contrato no sean suficientes para el reconocimiento de las inversiones y costos en que incurra el Concesionario y que se encuentren en dólares, y 2) que la proporción asignada al polinomio de actualización del Componente J de la Retribución, no sea suficiente para los desembolsos en Dólares de la Etapa de Operación y Mantenimiento del Proyecto, por lo que el Concesionario asumirá en cualquiera de estos eventos, los efectos favorables o desfavorables derivados de las variaciones del valor del Peso con relación al Dólar. </t>
  </si>
  <si>
    <t>Efectos desfavorables derivados del acaecimiento de Eventos Eximentes de Responsabilidad asegurables</t>
  </si>
  <si>
    <t>Efectos favorables y desfavorables en los plazos y costos en las gestiones derivadas de acuerdos de consultas previas protocolizadas posteriores al cierre de la licitación.</t>
  </si>
  <si>
    <t>17.3.a)xii, 8.4, 9.8 y 9.9</t>
  </si>
  <si>
    <t>17.2.a)xix</t>
  </si>
  <si>
    <t>17.2.a)xx, 13.2</t>
  </si>
  <si>
    <t>17.2.a)xxi</t>
  </si>
  <si>
    <t>17.3.a)xvi, 11.1.h)</t>
  </si>
  <si>
    <t>17.3.a)xv, 11.1</t>
  </si>
  <si>
    <t>17.2.a)xxxv</t>
  </si>
  <si>
    <t>17.3.a)xviii, AT12</t>
  </si>
  <si>
    <t>17.2.a)xxxvii</t>
  </si>
  <si>
    <t>17.3.a)xi, AT1, 3.2</t>
  </si>
  <si>
    <t>17.2.a)xxiv, 17.3.a)xvii, 3.3</t>
  </si>
  <si>
    <t>17.2.a)xviii, 3.2</t>
  </si>
  <si>
    <t>17.3.a)xiv, 9.7</t>
  </si>
  <si>
    <t>17.2.a)xxviii, 18.2</t>
  </si>
  <si>
    <t>17.2.a)xxvi, 16.3.</t>
  </si>
  <si>
    <t>Los efectos desfavorables derivados de un cambio de la Ley Aplicable o cambios normativos que pueda implicar una modificación de las Especificaciones Técnicas</t>
  </si>
  <si>
    <t>Riesgo geológico-geotécnico por desviación de la línea geotécnica base</t>
  </si>
  <si>
    <t>Salvo por las coberturas a cargo de la EMB, los efectos favorables o desfavorables de los Ítems de Obra por Desviación de la Línea Geotécnica Base a través de los Precios Unitarios de Desviación en la Línea Geotécnica Base; y los efectos favorables o desfavorables derivados de la variación en el plazo como consecuencia de la Desviación de la Línea Geotécnica Base que se reconocerán a través de Precios Unitarios de Desviación en la Línea Geotécnica Base y considerados como Desviaciones en la Línea Geotécnica Base</t>
  </si>
  <si>
    <t>Salvo por la implementación de los mecanismos de reconocimiento para las Obras de Adecuación y Reparación de Desvíos, las Obras de Redes a Cargo del Concesionario y las que se pacten ante variaciones de las condiciones de la línea geotécnica base, los efectos favorables o desfavorables derivados de las variaciones en las cantidades de obra, insumos y actividades que resulten necesarias para la consecución de los resultados previstos en el  Contrato  de Concesión, especialmente en sus Apéndices Técnicos, sin que existan cubrimientos o compensaciones de parte de la EMB, como consecuencia de la variación de cualquier estimación inicial de las cantidades de obra frente a lo realmente ejecutado.</t>
  </si>
  <si>
    <t xml:space="preserve">Los efectos desfavorables de la gestión en los trámites y demás actividades para la instalación y puesta en marcha del material rodante y equipos. </t>
  </si>
  <si>
    <t>Los efectos favorables o desfavorables derivados de la Gestión Social y Ambiental y del trámite, obtención y cumplimiento de las licencias y autorizaciones de carácter ambiental y social necesarias para la ejecución de las obras y operación del Proyecto.</t>
  </si>
  <si>
    <t>17.2.a)v, 17.3.a)xx</t>
  </si>
  <si>
    <t>Parcialmente, los efectos desfavorables derivados de la ocurrencia de un Evento Eximente de Responsabilidad cuando: 1) el mismo genere costos ociosos por mayor permanencia en obra, en tanto la asunción de este riesgo conlleva, exclusivamente, el reconocimiento de los mismos en los términos de la Sección 18.2u) de este Contrato; 2) el mismo genere algunos de los daños emergentes (incluidos los daños físicos a los activos) a los que se refiere de manera taxativa la Sección 18.2v)ii) en la medida que la asunción de este riesgo conlleva, exclusivamente, lo previsto en la Sección 18.2v) de este Contrato</t>
  </si>
  <si>
    <t>Salvo por las coberturas a cargo de la EMB expresamente previstas en el presente Contrato, las actividades derivadas del trámite y obtención de las autorizaciones necesarias para intervenir, disponer, proteger, reubicar o retirar bienes de interés cultural ubicados en el Espacio Público y Predios.</t>
  </si>
  <si>
    <t>Los efectos favorables o desfavorables derivados del trámite y obtención de las autorizaciones para intervenir, disponer, proteger, reubicar o retirar bienes de interés cultural ubicados en el Espacio Público y Predios.</t>
  </si>
  <si>
    <t>Los efectos desfavorables derivados de todos y cualesquiera daños, perjuicios, pérdidas, destrucción total o parcial o hurto de los bienes, materiales y equipos de propiedad del Concesionario, sus Contratistas o sus subcontratistas causados por terceros diferentes de la EMB, sin perjuicio de su facultad de exigir a terceros diferentes de la EMB la reparación o indemnización de los daños y perjuicios directos y/o subsecuentes cuando a ello haya lugar.</t>
  </si>
  <si>
    <t>Salvo por las coberturas a cargo de la EMB expresamente previstas en el presente Contrato, las actividades derivadas de la eventual necesidad de obtención de una Licencia Ambiental asociada específica y directamente con la ejecución de la L2MB, distintas de las comprendidas en la Gestión Social, Ambiental y de Seguridad y Salud en el Trabajo de la L2MB.</t>
  </si>
  <si>
    <t>Los efectos favorables o desfavorables de la indisponibilidad o falla de los servicios de tecnologías de la información y las comunicaciones para la operación del proyecto, incluyendo los efectos derivados de los eventos descritos en el Apéndice Técnico 15.</t>
  </si>
  <si>
    <t>Los efectos favorables o desfavorables de la variación de los costos necesarios para la gestión, adquisición y disposición de los Predios, o la disposición del Espacio Público, requeridos para la ejecución del Proyecto, de acuerdo con lo previsto en el Contrato; así como de las actividades u obras necesarias para que dichos Predios o Espacio Público cumplan con las características y condiciones mínimas establecidas en el Apéndice Técnico 12. Asi mismo, dentro de este riesgo se encuentran todos los efectos derivados de la demora de la EMB en la ejecución de la Gestión Predial.</t>
  </si>
  <si>
    <t>Los efectos favorables o desfavorables derivados de las variaciones en los precios de las actividades pagadas a través del sistema de precios unitarios.</t>
  </si>
  <si>
    <t>Los efectos favorables o desfavorables derivados de cambios en la Ley Aplicable o cambios normativos que puedan implicar una modificación en las Especificaciones Técnicas, que sean solicitados por autoridades públicas o decisiones judiciales o por causas no imputables al Concesionario, los cuales serán asumidos por la EMB en los términos establecidos en el contrato.</t>
  </si>
  <si>
    <t>Los efectos favorables o desfavorables derivados de la diferencia entre los precios de mercado y los Precios Unitarios para Reparaciones y Adecuaciones de Desvíos, los Precios Unitarios para Redes a Cargo del Concesionario y los Precios Unitarios de las condiciones de la línea geotécnica base serán asumidos por el Concesionario. Corresponde a la EMB el reconocimiento de los pagos conforme a los procedimientos establecidos en el Contrato.</t>
  </si>
  <si>
    <t>Los efectos desfavorables derivados de todos y cualesquiera daños, perjuicios, pérdidas, destrucción total o parcial o hurto de los bienes, materiales y equipos de propiedad del Concesionario, sus Contratistas o sus subcontratistas causados por terceros.</t>
  </si>
  <si>
    <t>Los efectos favorables o desfavorables derivados de la eventual necesidad de obtención de una Licencia Ambiental, distintas de las comprendidas en la gestión ambiental y social de la L2MB, requeridos para la ejecución del Proyecto.</t>
  </si>
  <si>
    <t>17.2.a)xxxii, 17.3.a)v, 12.3</t>
  </si>
  <si>
    <t>17.2.a)xxxiv, 12.3.c)</t>
  </si>
  <si>
    <t>17.2.a)xxxiii</t>
  </si>
  <si>
    <t>17.2.a)xxix, AT1, AT8, 3.2</t>
  </si>
  <si>
    <t>17.2.a)xxxvi</t>
  </si>
  <si>
    <t>17.2.a)xl, 17.3.a)xiii, 23.1</t>
  </si>
  <si>
    <t>17.2.a)xxxix, 17.3.a)xix</t>
  </si>
  <si>
    <t>Los efectos favorables o desfavorables derivados de la disposición, gestión y obtención de los terrenos y sitios requeridos para: i) la obtención o disposición de materiales, ii) las instalaciones de obra, entre ellas, la(s) Zona(s) Logística(s) –de ser necesarias– , iii) los campamentos de obra, y iv) cualquier otra área necesaria o relacionada con el desarrollo de las obras e instalación de los equipos que no correspondan a un predio o espacio público del Proyecto y que no sean susceptibles de reversión.</t>
  </si>
  <si>
    <t xml:space="preserve">Efectos favorables y desfavorables de la cantidad de Kilómetros – Tren Comerciales que recorra el material rodante, en la medida que la asunción de este riesgo conlleva, exclusivamente, la obligación de la EMB de cumplir con lo previsto en el contrato. Mediante el reconocimiento de la retribución, la EMB establecerá una tarifa por kilómetro-tren comercial que efectivamente deban recorrer los trenes de pasajeros del material rodante del Proyecto. En tanto la EMB definirá el nivel de explotación ferroviaria de la línea y tendrá la potestad de establecerle al Concesionario las frecuencias del material rodante durante la Etapa de Operación y Mantenimiento, remunerará el número de kilómetros recorridos por el material rodante.  </t>
  </si>
  <si>
    <t>Los efectos favorables o desfavorables derivados de las variaciones en la rentabilidad del negocio y obtención de utilidades o sufrimiento de pérdidas, toda vez que la Retribución del Concesionario compensa todas las obligaciones y riesgos asumidos por el Concesionario. Los mecanismos de cálculo de la Retribución, así como de reconocimiento de compensaciones al Concesionario por los riesgos total o parcialmente asumidos por la EMB, contenidos de manera expresa en este Contrato, están diseñados para restablecer y mantener la ecuación contractual.</t>
  </si>
  <si>
    <t xml:space="preserve">17.2.a)xxv, 18.2.v), </t>
  </si>
  <si>
    <t xml:space="preserve">17.2.a)xxxi, </t>
  </si>
  <si>
    <t xml:space="preserve">Salvo por lo previsto en la sección 17.2 a) xxix) , los efectos favorables o desfavorables derivados de la variación de: (a) el número de pasajeros que hagan uso del Proyecto, (b) el número de pasajeros que hagan uso de la infraestructura pagando la tarifa establecida para la L2MB, (c) el número de pasajeros que ingresan a la L2MB por medio de fraude, tal y como ese concepto de define en el Apéndice Técnico 1, (d) la variación de los recursos recaudados para el reconocimiento de la Retribución, incluyendo las variaciones del valor de la tarifa que deban pagar los pasajeros para hacer uso de la L2MB. En virtud de la asunción de este riesgo por parte de la EMB, la variación de los conceptos anteriores no afectará en forma alguna el cumplimiento de sus obligaciones frente al Concesionario, particularmente la obligación a su cargo de hacer todos los desembolsos que este Contrato prevé, en las condiciones, plazos y montos previstos en el Contrato. </t>
  </si>
  <si>
    <t>17.2.a)viii, AT10</t>
  </si>
  <si>
    <t>17.2.a)xxii, AT15</t>
  </si>
  <si>
    <t xml:space="preserve">17.2.a)xxiii, </t>
  </si>
  <si>
    <t>17.2.a)xxx, 9.7, 23.1</t>
  </si>
  <si>
    <t>17.3.a)i, 18.2.u), v)</t>
  </si>
  <si>
    <t>Cláusula(s) contractual(es) relacionada(s)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</si>
</sst>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010409]dd/mm/yyyy"/>
  </numFmts>
  <fonts count="19" x14ac:knownFonts="1">
    <font>
      <sz val="11"/>
      <color theme="1"/>
      <name val="Calibri"/>
      <family val="2"/>
      <scheme val="minor"/>
    </font>
    <font>
      <sz val="11"/>
      <color theme="1"/>
      <name val="Calibri"/>
      <family val="2"/>
      <scheme val="minor"/>
    </font>
    <font>
      <b/>
      <sz val="11"/>
      <color theme="0"/>
      <name val="Calibri"/>
      <family val="2"/>
      <scheme val="minor"/>
    </font>
    <font>
      <sz val="12"/>
      <color theme="1"/>
      <name val="Calibri"/>
      <family val="2"/>
      <scheme val="minor"/>
    </font>
    <font>
      <sz val="11"/>
      <name val="Calibri"/>
      <family val="2"/>
      <scheme val="minor"/>
    </font>
    <font>
      <sz val="12"/>
      <name val="Arial Narrow"/>
      <family val="2"/>
    </font>
    <font>
      <b/>
      <sz val="30"/>
      <name val="Arial"/>
      <family val="2"/>
    </font>
    <font>
      <sz val="14"/>
      <color theme="1"/>
      <name val="Calibri"/>
      <family val="2"/>
      <scheme val="minor"/>
    </font>
    <font>
      <b/>
      <sz val="28"/>
      <name val="Arial"/>
      <family val="2"/>
    </font>
    <font>
      <b/>
      <sz val="18"/>
      <color theme="1"/>
      <name val="Calibri"/>
      <family val="2"/>
      <scheme val="minor"/>
    </font>
    <font>
      <b/>
      <sz val="20"/>
      <color theme="1"/>
      <name val="Calibri"/>
      <family val="2"/>
      <scheme val="minor"/>
    </font>
    <font>
      <b/>
      <sz val="12"/>
      <color theme="1"/>
      <name val="Calibri"/>
      <family val="2"/>
      <scheme val="minor"/>
    </font>
    <font>
      <b/>
      <sz val="16"/>
      <color theme="1"/>
      <name val="Calibri"/>
      <family val="2"/>
      <scheme val="minor"/>
    </font>
    <font>
      <sz val="10"/>
      <name val="Arial"/>
      <family val="2"/>
    </font>
    <font>
      <b/>
      <sz val="26"/>
      <color theme="1"/>
      <name val="Calibri"/>
      <family val="2"/>
      <scheme val="minor"/>
    </font>
    <font>
      <b/>
      <sz val="11"/>
      <color rgb="FFFFFFFF"/>
      <name val="Calibri"/>
      <family val="2"/>
      <scheme val="minor"/>
    </font>
    <font>
      <sz val="11"/>
      <color rgb="FF006100"/>
      <name val="Calibri"/>
      <family val="2"/>
      <scheme val="minor"/>
    </font>
    <font>
      <b/>
      <sz val="12"/>
      <name val="Arial Narrow"/>
      <family val="2"/>
    </font>
    <font>
      <b/>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rgb="FFC6EFCE"/>
      </patternFill>
    </fill>
    <fill>
      <patternFill patternType="solid">
        <fgColor theme="3"/>
        <bgColor indexed="64"/>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7">
    <xf numFmtId="0" fontId="0" fillId="0" borderId="0"/>
    <xf numFmtId="0" fontId="3" fillId="0" borderId="0"/>
    <xf numFmtId="164" fontId="1" fillId="0" borderId="0"/>
    <xf numFmtId="0" fontId="3" fillId="0" borderId="0"/>
    <xf numFmtId="9" fontId="3" fillId="0" borderId="0" applyFont="0" applyFill="0" applyBorder="0" applyAlignment="0" applyProtection="0"/>
    <xf numFmtId="0" fontId="13" fillId="0" borderId="0"/>
    <xf numFmtId="0" fontId="16" fillId="8" borderId="0" applyNumberFormat="0" applyBorder="0" applyAlignment="0" applyProtection="0"/>
  </cellStyleXfs>
  <cellXfs count="46">
    <xf numFmtId="0" fontId="0" fillId="0" borderId="0" xfId="0"/>
    <xf numFmtId="0" fontId="3" fillId="0" borderId="0" xfId="1"/>
    <xf numFmtId="0" fontId="3" fillId="0" borderId="0" xfId="1" applyAlignment="1">
      <alignment wrapText="1"/>
    </xf>
    <xf numFmtId="0" fontId="3" fillId="0" borderId="0" xfId="1" applyAlignment="1">
      <alignment horizontal="center"/>
    </xf>
    <xf numFmtId="164" fontId="6" fillId="2" borderId="0" xfId="2" applyFont="1" applyFill="1" applyAlignment="1">
      <alignment horizontal="center" vertical="center"/>
    </xf>
    <xf numFmtId="0" fontId="3" fillId="0" borderId="0" xfId="1" applyAlignment="1">
      <alignment horizontal="center" wrapText="1"/>
    </xf>
    <xf numFmtId="0" fontId="7" fillId="0" borderId="0" xfId="1" applyFont="1" applyAlignment="1">
      <alignment horizontal="center"/>
    </xf>
    <xf numFmtId="164" fontId="8" fillId="2" borderId="0" xfId="2" applyFont="1" applyFill="1" applyAlignment="1">
      <alignment horizontal="center" vertical="center"/>
    </xf>
    <xf numFmtId="164" fontId="8" fillId="2" borderId="0" xfId="2" applyFont="1" applyFill="1" applyAlignment="1">
      <alignment horizontal="center"/>
    </xf>
    <xf numFmtId="164" fontId="8" fillId="2" borderId="0" xfId="2" applyFont="1" applyFill="1" applyAlignment="1">
      <alignment horizontal="center" wrapText="1"/>
    </xf>
    <xf numFmtId="164" fontId="8" fillId="2" borderId="0" xfId="2" applyFont="1" applyFill="1" applyAlignment="1">
      <alignment vertical="center"/>
    </xf>
    <xf numFmtId="0" fontId="9" fillId="0" borderId="0" xfId="1" applyFont="1" applyAlignment="1">
      <alignment horizontal="centerContinuous" vertical="justify"/>
    </xf>
    <xf numFmtId="0" fontId="3" fillId="0" borderId="0" xfId="1" applyAlignment="1">
      <alignment horizontal="centerContinuous" vertical="justify"/>
    </xf>
    <xf numFmtId="0" fontId="11" fillId="0" borderId="1" xfId="1" applyFont="1" applyBorder="1" applyAlignment="1">
      <alignment horizontal="center" vertical="center" wrapText="1"/>
    </xf>
    <xf numFmtId="0" fontId="9" fillId="0" borderId="0" xfId="1" applyFont="1"/>
    <xf numFmtId="0" fontId="10" fillId="4" borderId="1" xfId="1" applyFont="1" applyFill="1" applyBorder="1" applyAlignment="1">
      <alignment horizontal="center" vertical="center"/>
    </xf>
    <xf numFmtId="0" fontId="10" fillId="3" borderId="1" xfId="1" applyFont="1" applyFill="1" applyBorder="1" applyAlignment="1">
      <alignment horizontal="center" vertical="center"/>
    </xf>
    <xf numFmtId="0" fontId="10" fillId="5" borderId="1" xfId="1" applyFont="1" applyFill="1" applyBorder="1" applyAlignment="1">
      <alignment horizontal="center" vertical="center"/>
    </xf>
    <xf numFmtId="0" fontId="10" fillId="6" borderId="1" xfId="1" applyFont="1" applyFill="1" applyBorder="1" applyAlignment="1">
      <alignment horizontal="center" vertical="center"/>
    </xf>
    <xf numFmtId="0" fontId="10" fillId="7" borderId="1" xfId="1" applyFont="1" applyFill="1" applyBorder="1" applyAlignment="1">
      <alignment horizontal="center" vertical="center"/>
    </xf>
    <xf numFmtId="0" fontId="4" fillId="0" borderId="1" xfId="1" applyFont="1" applyBorder="1" applyAlignment="1">
      <alignment horizontal="center" vertical="center" wrapText="1" readingOrder="1"/>
    </xf>
    <xf numFmtId="0" fontId="1" fillId="0" borderId="1" xfId="1" applyFont="1" applyBorder="1" applyAlignment="1">
      <alignment horizontal="center" vertical="center" wrapText="1" readingOrder="1"/>
    </xf>
    <xf numFmtId="0" fontId="3" fillId="0" borderId="0" xfId="1" applyAlignment="1">
      <alignment horizontal="center" vertical="top"/>
    </xf>
    <xf numFmtId="0" fontId="3" fillId="0" borderId="0" xfId="1" applyAlignment="1">
      <alignment horizontal="right"/>
    </xf>
    <xf numFmtId="0" fontId="1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6" applyFont="1" applyFill="1" applyBorder="1" applyAlignment="1">
      <alignment horizontal="center" vertical="center" wrapText="1"/>
    </xf>
    <xf numFmtId="49" fontId="17" fillId="0" borderId="1" xfId="0" applyNumberFormat="1" applyFont="1" applyBorder="1" applyAlignment="1">
      <alignment horizontal="center" vertical="center" wrapText="1"/>
    </xf>
    <xf numFmtId="49" fontId="17" fillId="0" borderId="1" xfId="6"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14" fillId="2" borderId="0" xfId="0" applyFont="1" applyFill="1"/>
    <xf numFmtId="0" fontId="17" fillId="2" borderId="1" xfId="0" applyFont="1" applyFill="1" applyBorder="1" applyAlignment="1">
      <alignment horizontal="center" vertical="center" wrapText="1"/>
    </xf>
    <xf numFmtId="0" fontId="17" fillId="2" borderId="0" xfId="0" applyFont="1" applyFill="1" applyAlignment="1">
      <alignment horizontal="center" vertical="center" wrapText="1"/>
    </xf>
    <xf numFmtId="0" fontId="0" fillId="2" borderId="0" xfId="0" applyFill="1"/>
    <xf numFmtId="49" fontId="17" fillId="2" borderId="1" xfId="0" applyNumberFormat="1" applyFont="1" applyFill="1" applyBorder="1" applyAlignment="1">
      <alignment horizontal="center" vertical="center" wrapText="1"/>
    </xf>
    <xf numFmtId="0" fontId="18" fillId="0" borderId="0" xfId="0" applyFont="1" applyAlignment="1">
      <alignment horizontal="center" vertical="center"/>
    </xf>
    <xf numFmtId="0" fontId="0" fillId="2" borderId="1" xfId="0" applyFill="1" applyBorder="1" applyAlignment="1">
      <alignment vertical="center" wrapText="1"/>
    </xf>
    <xf numFmtId="0" fontId="1" fillId="2" borderId="1" xfId="1" applyFont="1" applyFill="1" applyBorder="1" applyAlignment="1">
      <alignment horizontal="center" vertical="center" wrapText="1" readingOrder="1"/>
    </xf>
    <xf numFmtId="0" fontId="1" fillId="2" borderId="1" xfId="1" applyFont="1" applyFill="1" applyBorder="1" applyAlignment="1">
      <alignment horizontal="center" vertical="center" readingOrder="1"/>
    </xf>
    <xf numFmtId="0" fontId="15" fillId="9" borderId="1" xfId="0" applyFont="1" applyFill="1" applyBorder="1" applyAlignment="1">
      <alignment vertical="center" wrapText="1"/>
    </xf>
    <xf numFmtId="0" fontId="15" fillId="9" borderId="2" xfId="0" applyFont="1" applyFill="1" applyBorder="1" applyAlignment="1">
      <alignment vertical="center" wrapText="1"/>
    </xf>
    <xf numFmtId="0" fontId="2" fillId="9" borderId="2" xfId="1" applyFont="1" applyFill="1" applyBorder="1" applyAlignment="1">
      <alignment horizontal="center" vertical="center" wrapText="1" readingOrder="1"/>
    </xf>
    <xf numFmtId="0" fontId="2" fillId="9" borderId="1" xfId="1" applyFont="1" applyFill="1" applyBorder="1" applyAlignment="1">
      <alignment horizontal="center" vertical="center" wrapText="1" readingOrder="1"/>
    </xf>
    <xf numFmtId="0" fontId="2" fillId="9" borderId="3" xfId="1" applyFont="1" applyFill="1" applyBorder="1" applyAlignment="1">
      <alignment horizontal="center" vertical="center" wrapText="1" readingOrder="1"/>
    </xf>
    <xf numFmtId="0" fontId="12" fillId="0" borderId="1" xfId="1" applyFont="1" applyBorder="1" applyAlignment="1">
      <alignment horizontal="center" vertical="center"/>
    </xf>
    <xf numFmtId="0" fontId="12" fillId="0" borderId="0" xfId="1" applyFont="1" applyAlignment="1">
      <alignment horizontal="left" vertical="center" wrapText="1"/>
    </xf>
  </cellXfs>
  <cellStyles count="7">
    <cellStyle name="Bueno" xfId="6" builtinId="26"/>
    <cellStyle name="Normal" xfId="0" builtinId="0"/>
    <cellStyle name="Normal 2" xfId="1"/>
    <cellStyle name="Normal 2 2" xfId="5"/>
    <cellStyle name="Normal 3" xfId="2"/>
    <cellStyle name="Normal 8" xfId="3"/>
    <cellStyle name="Percent 2" xfId="4"/>
  </cellStyles>
  <dxfs count="48">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i val="0"/>
        <color rgb="FF000090"/>
      </font>
      <fill>
        <patternFill patternType="none">
          <fgColor indexed="64"/>
          <bgColor auto="1"/>
        </patternFill>
      </fill>
      <border>
        <left style="thin">
          <color rgb="FF000090"/>
        </left>
        <right style="thin">
          <color rgb="FF000090"/>
        </right>
        <top style="thin">
          <color rgb="FF000090"/>
        </top>
        <bottom style="thin">
          <color rgb="FF000090"/>
        </bottom>
      </border>
    </dxf>
    <dxf>
      <font>
        <b/>
        <i val="0"/>
        <color rgb="FF9C0006"/>
      </font>
      <border>
        <left style="thin">
          <color rgb="FFFF0000"/>
        </left>
        <right style="thin">
          <color rgb="FFFF0000"/>
        </right>
        <top style="thin">
          <color rgb="FFFF0000"/>
        </top>
        <bottom style="thin">
          <color rgb="FFFF0000"/>
        </bottom>
      </border>
    </dxf>
    <dxf>
      <font>
        <b val="0"/>
        <i/>
        <color auto="1"/>
      </font>
      <fill>
        <patternFill patternType="solid">
          <bgColor theme="0"/>
        </patternFill>
      </fill>
    </dxf>
    <dxf>
      <font>
        <b/>
        <i val="0"/>
        <color rgb="FF000090"/>
      </font>
      <fill>
        <patternFill patternType="none">
          <fgColor indexed="64"/>
          <bgColor auto="1"/>
        </patternFill>
      </fill>
      <border>
        <left style="thin">
          <color rgb="FF000090"/>
        </left>
        <right style="thin">
          <color rgb="FF000090"/>
        </right>
        <top style="thin">
          <color rgb="FF000090"/>
        </top>
        <bottom style="thin">
          <color rgb="FF000090"/>
        </bottom>
      </border>
    </dxf>
    <dxf>
      <font>
        <b/>
        <i val="0"/>
        <color rgb="FF9C0006"/>
      </font>
      <border>
        <left style="thin">
          <color rgb="FFFF0000"/>
        </left>
        <right style="thin">
          <color rgb="FFFF0000"/>
        </right>
        <top style="thin">
          <color rgb="FFFF0000"/>
        </top>
        <bottom style="thin">
          <color rgb="FFFF0000"/>
        </bottom>
      </border>
    </dxf>
    <dxf>
      <font>
        <b val="0"/>
        <i/>
        <color auto="1"/>
      </font>
      <fill>
        <patternFill patternType="solid">
          <bgColor theme="0"/>
        </patternFill>
      </fill>
    </dxf>
    <dxf>
      <font>
        <b/>
        <i val="0"/>
        <color rgb="FF000090"/>
      </font>
      <fill>
        <patternFill patternType="none">
          <fgColor indexed="64"/>
          <bgColor auto="1"/>
        </patternFill>
      </fill>
      <border>
        <left style="thin">
          <color rgb="FF000090"/>
        </left>
        <right style="thin">
          <color rgb="FF000090"/>
        </right>
        <top style="thin">
          <color rgb="FF000090"/>
        </top>
        <bottom style="thin">
          <color rgb="FF000090"/>
        </bottom>
      </border>
    </dxf>
    <dxf>
      <font>
        <b/>
        <i val="0"/>
        <color rgb="FF9C0006"/>
      </font>
      <border>
        <left style="thin">
          <color rgb="FFFF0000"/>
        </left>
        <right style="thin">
          <color rgb="FFFF0000"/>
        </right>
        <top style="thin">
          <color rgb="FFFF0000"/>
        </top>
        <bottom style="thin">
          <color rgb="FFFF0000"/>
        </bottom>
      </border>
    </dxf>
    <dxf>
      <font>
        <b val="0"/>
        <i/>
        <color auto="1"/>
      </font>
      <fill>
        <patternFill patternType="solid">
          <bgColor theme="0"/>
        </patternFill>
      </fill>
    </dxf>
    <dxf>
      <font>
        <b/>
        <i val="0"/>
        <color rgb="FF000090"/>
      </font>
      <fill>
        <patternFill patternType="none">
          <fgColor indexed="64"/>
          <bgColor auto="1"/>
        </patternFill>
      </fill>
      <border>
        <left style="thin">
          <color rgb="FF000090"/>
        </left>
        <right style="thin">
          <color rgb="FF000090"/>
        </right>
        <top style="thin">
          <color rgb="FF000090"/>
        </top>
        <bottom style="thin">
          <color rgb="FF000090"/>
        </bottom>
      </border>
    </dxf>
    <dxf>
      <font>
        <b/>
        <i val="0"/>
        <color rgb="FF9C0006"/>
      </font>
      <border>
        <left style="thin">
          <color rgb="FFFF0000"/>
        </left>
        <right style="thin">
          <color rgb="FFFF0000"/>
        </right>
        <top style="thin">
          <color rgb="FFFF0000"/>
        </top>
        <bottom style="thin">
          <color rgb="FFFF0000"/>
        </bottom>
      </border>
    </dxf>
    <dxf>
      <font>
        <b/>
        <i val="0"/>
        <color rgb="FF000090"/>
      </font>
      <fill>
        <patternFill patternType="none">
          <fgColor indexed="64"/>
          <bgColor auto="1"/>
        </patternFill>
      </fill>
      <border>
        <left style="thin">
          <color rgb="FF000090"/>
        </left>
        <right style="thin">
          <color rgb="FF000090"/>
        </right>
        <top style="thin">
          <color rgb="FF000090"/>
        </top>
        <bottom style="thin">
          <color rgb="FF000090"/>
        </bottom>
      </border>
    </dxf>
    <dxf>
      <font>
        <b/>
        <i val="0"/>
        <color rgb="FF9C0006"/>
      </font>
      <border>
        <left style="thin">
          <color rgb="FFFF0000"/>
        </left>
        <right style="thin">
          <color rgb="FFFF0000"/>
        </right>
        <top style="thin">
          <color rgb="FFFF0000"/>
        </top>
        <bottom style="thin">
          <color rgb="FFFF0000"/>
        </bottom>
      </border>
    </dxf>
    <dxf>
      <font>
        <b val="0"/>
        <i/>
        <color auto="1"/>
      </font>
      <fill>
        <patternFill patternType="solid">
          <bgColor theme="0"/>
        </patternFill>
      </fill>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val="0"/>
        <i/>
        <color auto="1"/>
      </font>
      <fill>
        <patternFill patternType="solid">
          <bgColor theme="0"/>
        </patternFill>
      </fill>
    </dxf>
    <dxf>
      <font>
        <b val="0"/>
        <i/>
        <color auto="1"/>
      </font>
      <fill>
        <patternFill patternType="solid">
          <bgColor theme="0"/>
        </patternFill>
      </fill>
    </dxf>
    <dxf>
      <font>
        <b/>
        <i val="0"/>
        <color rgb="FF000090"/>
      </font>
      <fill>
        <patternFill patternType="none">
          <fgColor indexed="64"/>
          <bgColor auto="1"/>
        </patternFill>
      </fill>
      <border>
        <left style="thin">
          <color rgb="FF000090"/>
        </left>
        <right style="thin">
          <color rgb="FF000090"/>
        </right>
        <top style="thin">
          <color rgb="FF000090"/>
        </top>
        <bottom style="thin">
          <color rgb="FF000090"/>
        </bottom>
      </border>
    </dxf>
    <dxf>
      <font>
        <b/>
        <i val="0"/>
        <color rgb="FF9C0006"/>
      </font>
      <border>
        <left style="thin">
          <color rgb="FFFF0000"/>
        </left>
        <right style="thin">
          <color rgb="FFFF0000"/>
        </right>
        <top style="thin">
          <color rgb="FFFF0000"/>
        </top>
        <bottom style="thin">
          <color rgb="FFFF0000"/>
        </bottom>
      </border>
    </dxf>
    <dxf>
      <font>
        <b/>
        <i val="0"/>
        <color rgb="FF000090"/>
      </font>
      <fill>
        <patternFill patternType="none">
          <fgColor indexed="64"/>
          <bgColor auto="1"/>
        </patternFill>
      </fill>
      <border>
        <left style="thin">
          <color rgb="FF000090"/>
        </left>
        <right style="thin">
          <color rgb="FF000090"/>
        </right>
        <top style="thin">
          <color rgb="FF000090"/>
        </top>
        <bottom style="thin">
          <color rgb="FF000090"/>
        </bottom>
      </border>
    </dxf>
    <dxf>
      <font>
        <b/>
        <i val="0"/>
        <color rgb="FF9C0006"/>
      </font>
      <border>
        <left style="thin">
          <color rgb="FFFF0000"/>
        </left>
        <right style="thin">
          <color rgb="FFFF0000"/>
        </right>
        <top style="thin">
          <color rgb="FFFF0000"/>
        </top>
        <bottom style="thin">
          <color rgb="FFFF0000"/>
        </bottom>
      </border>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i val="0"/>
        <color rgb="FF000090"/>
      </font>
      <fill>
        <patternFill patternType="none">
          <fgColor indexed="64"/>
          <bgColor auto="1"/>
        </patternFill>
      </fill>
      <border>
        <left style="thin">
          <color rgb="FF000090"/>
        </left>
        <right style="thin">
          <color rgb="FF000090"/>
        </right>
        <top style="thin">
          <color rgb="FF000090"/>
        </top>
        <bottom style="thin">
          <color rgb="FF000090"/>
        </bottom>
      </border>
    </dxf>
    <dxf>
      <font>
        <b/>
        <i val="0"/>
        <color rgb="FF9C0006"/>
      </font>
      <border>
        <left style="thin">
          <color rgb="FFFF0000"/>
        </left>
        <right style="thin">
          <color rgb="FFFF0000"/>
        </right>
        <top style="thin">
          <color rgb="FFFF0000"/>
        </top>
        <bottom style="thin">
          <color rgb="FFFF0000"/>
        </bottom>
      </border>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val="0"/>
        <i/>
        <color auto="1"/>
      </font>
      <fill>
        <patternFill patternType="solid">
          <bgColor theme="0"/>
        </patternFill>
      </fill>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i val="0"/>
        <strike val="0"/>
        <color theme="0"/>
      </font>
      <fill>
        <patternFill patternType="solid">
          <fgColor indexed="64"/>
          <bgColor theme="0"/>
        </patternFill>
      </fill>
      <border>
        <left/>
        <right/>
        <top style="thin">
          <color rgb="FF800000"/>
        </top>
        <bottom style="thin">
          <color rgb="FF800000"/>
        </bottom>
      </border>
    </dxf>
    <dxf>
      <font>
        <b val="0"/>
        <i/>
        <color auto="1"/>
      </font>
      <fill>
        <patternFill patternType="solid">
          <bgColor theme="0"/>
        </patternFill>
      </fill>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i val="0"/>
        <strike val="0"/>
        <color theme="0"/>
      </font>
      <fill>
        <patternFill patternType="solid">
          <fgColor indexed="64"/>
          <bgColor theme="0"/>
        </patternFill>
      </fill>
      <border>
        <left/>
        <right/>
        <top style="thin">
          <color rgb="FF800000"/>
        </top>
        <bottom style="thin">
          <color rgb="FF800000"/>
        </bottom>
      </border>
    </dxf>
    <dxf>
      <font>
        <b/>
        <i val="0"/>
        <strike val="0"/>
        <color theme="0"/>
      </font>
      <fill>
        <patternFill patternType="solid">
          <fgColor indexed="64"/>
          <bgColor theme="0"/>
        </patternFill>
      </fill>
      <border>
        <left/>
        <right/>
        <top style="thin">
          <color rgb="FF800000"/>
        </top>
        <bottom style="thin">
          <color rgb="FF800000"/>
        </bottom>
      </border>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val="0"/>
        <i/>
        <color auto="1"/>
      </font>
      <fill>
        <patternFill patternType="solid">
          <bgColor theme="0"/>
        </patternFill>
      </fill>
    </dxf>
    <dxf>
      <font>
        <b/>
        <i val="0"/>
        <strike val="0"/>
        <color theme="0"/>
      </font>
      <fill>
        <patternFill patternType="solid">
          <fgColor indexed="64"/>
          <bgColor theme="0"/>
        </patternFill>
      </fill>
      <border>
        <left/>
        <right/>
        <top style="thin">
          <color rgb="FF800000"/>
        </top>
        <bottom style="thin">
          <color rgb="FF800000"/>
        </bottom>
      </border>
    </dxf>
    <dxf>
      <font>
        <b/>
        <i val="0"/>
        <strike val="0"/>
        <color theme="0"/>
      </font>
      <fill>
        <patternFill patternType="solid">
          <fgColor indexed="64"/>
          <bgColor theme="0"/>
        </patternFill>
      </fill>
      <border>
        <left/>
        <right/>
        <top style="thin">
          <color rgb="FF800000"/>
        </top>
        <bottom style="thin">
          <color rgb="FF800000"/>
        </bottom>
      </border>
    </dxf>
    <dxf>
      <font>
        <b/>
        <i val="0"/>
        <strike val="0"/>
        <color theme="0"/>
      </font>
      <fill>
        <patternFill patternType="solid">
          <fgColor indexed="64"/>
          <bgColor theme="0"/>
        </patternFill>
      </fill>
      <border>
        <left/>
        <right/>
        <top style="thin">
          <color rgb="FF800000"/>
        </top>
        <bottom style="thin">
          <color rgb="FF800000"/>
        </bottom>
      </border>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val="0"/>
        <i/>
        <color auto="1"/>
      </font>
      <fill>
        <patternFill patternType="solid">
          <bgColor theme="0"/>
        </patternFill>
      </fill>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val="0"/>
        <i/>
        <color auto="1"/>
      </font>
      <fill>
        <patternFill patternType="solid">
          <bgColor theme="0"/>
        </patternFill>
      </fill>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val="0"/>
        <i/>
        <color auto="1"/>
      </font>
      <fill>
        <patternFill patternType="solid">
          <bgColor theme="0"/>
        </patternFill>
      </fill>
    </dxf>
    <dxf>
      <font>
        <b val="0"/>
        <i/>
        <color theme="1" tint="0.749961851863155"/>
      </font>
      <fill>
        <patternFill patternType="solid">
          <fgColor indexed="64"/>
          <bgColor theme="0" tint="-0.499984740745262"/>
        </patternFill>
      </fill>
      <border>
        <left style="thin">
          <color theme="0" tint="-0.24994659260841701"/>
        </left>
        <right style="thin">
          <color theme="0" tint="-0.24994659260841701"/>
        </right>
        <top style="thin">
          <color theme="0" tint="-0.24994659260841701"/>
        </top>
        <bottom style="thin">
          <color theme="0" tint="-0.24994659260841701"/>
        </bottom>
      </border>
    </dxf>
    <dxf>
      <font>
        <b val="0"/>
        <i/>
        <color auto="1"/>
      </font>
      <fill>
        <patternFill patternType="solid">
          <bgColor theme="0"/>
        </patternFill>
      </fill>
    </dxf>
  </dxfs>
  <tableStyles count="1" defaultTableStyle="TableStyleMedium2" defaultPivotStyle="PivotStyleLight16">
    <tableStyle name="Invisible" pivot="0" table="0" count="0"/>
  </tableStyles>
  <colors>
    <mruColors>
      <color rgb="FFFFB9ED"/>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xdr:col>
      <xdr:colOff>393700</xdr:colOff>
      <xdr:row>9</xdr:row>
      <xdr:rowOff>149803</xdr:rowOff>
    </xdr:from>
    <xdr:to>
      <xdr:col>3</xdr:col>
      <xdr:colOff>12700</xdr:colOff>
      <xdr:row>14</xdr:row>
      <xdr:rowOff>137103</xdr:rowOff>
    </xdr:to>
    <xdr:sp macro="" textlink="">
      <xdr:nvSpPr>
        <xdr:cNvPr id="2" name="CuadroTexto 5">
          <a:extLst>
            <a:ext uri="{FF2B5EF4-FFF2-40B4-BE49-F238E27FC236}">
              <a16:creationId xmlns:a16="http://schemas.microsoft.com/office/drawing/2014/main" id="{FAF1F3BB-6504-492A-BC20-9CB41EE6749C}"/>
            </a:ext>
          </a:extLst>
        </xdr:cNvPr>
        <xdr:cNvSpPr txBox="1"/>
      </xdr:nvSpPr>
      <xdr:spPr>
        <a:xfrm rot="16200000">
          <a:off x="209550" y="4784033"/>
          <a:ext cx="4025900" cy="42672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2000" b="1">
              <a:solidFill>
                <a:schemeClr val="accent2">
                  <a:lumMod val="75000"/>
                </a:schemeClr>
              </a:solidFill>
            </a:rPr>
            <a:t>PROBABILIDAD</a:t>
          </a:r>
        </a:p>
      </xdr:txBody>
    </xdr:sp>
    <xdr:clientData/>
  </xdr:twoCellAnchor>
  <xdr:twoCellAnchor>
    <xdr:from>
      <xdr:col>4</xdr:col>
      <xdr:colOff>914399</xdr:colOff>
      <xdr:row>14</xdr:row>
      <xdr:rowOff>327025</xdr:rowOff>
    </xdr:from>
    <xdr:to>
      <xdr:col>7</xdr:col>
      <xdr:colOff>215899</xdr:colOff>
      <xdr:row>15</xdr:row>
      <xdr:rowOff>238125</xdr:rowOff>
    </xdr:to>
    <xdr:sp macro="" textlink="">
      <xdr:nvSpPr>
        <xdr:cNvPr id="3" name="CuadroTexto 6">
          <a:extLst>
            <a:ext uri="{FF2B5EF4-FFF2-40B4-BE49-F238E27FC236}">
              <a16:creationId xmlns:a16="http://schemas.microsoft.com/office/drawing/2014/main" id="{D16B7E25-6023-4458-8E6A-47EDCBDEC774}"/>
            </a:ext>
          </a:extLst>
        </xdr:cNvPr>
        <xdr:cNvSpPr txBox="1"/>
      </xdr:nvSpPr>
      <xdr:spPr>
        <a:xfrm>
          <a:off x="4861559" y="7200265"/>
          <a:ext cx="2639060" cy="3683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2000" b="1">
              <a:solidFill>
                <a:schemeClr val="accent2">
                  <a:lumMod val="75000"/>
                </a:schemeClr>
              </a:solidFill>
            </a:rPr>
            <a:t>IMPACTO</a:t>
          </a:r>
        </a:p>
      </xdr:txBody>
    </xdr:sp>
    <xdr:clientData/>
  </xdr:twoCellAnchor>
  <xdr:twoCellAnchor>
    <xdr:from>
      <xdr:col>3</xdr:col>
      <xdr:colOff>19051</xdr:colOff>
      <xdr:row>9</xdr:row>
      <xdr:rowOff>311731</xdr:rowOff>
    </xdr:from>
    <xdr:to>
      <xdr:col>3</xdr:col>
      <xdr:colOff>301627</xdr:colOff>
      <xdr:row>12</xdr:row>
      <xdr:rowOff>406978</xdr:rowOff>
    </xdr:to>
    <xdr:sp macro="" textlink="">
      <xdr:nvSpPr>
        <xdr:cNvPr id="4" name="Flecha: a la derecha 7">
          <a:extLst>
            <a:ext uri="{FF2B5EF4-FFF2-40B4-BE49-F238E27FC236}">
              <a16:creationId xmlns:a16="http://schemas.microsoft.com/office/drawing/2014/main" id="{13BE4518-3688-4A5C-A958-45FAC378A177}"/>
            </a:ext>
          </a:extLst>
        </xdr:cNvPr>
        <xdr:cNvSpPr/>
      </xdr:nvSpPr>
      <xdr:spPr>
        <a:xfrm rot="16200000">
          <a:off x="1324295" y="4264287"/>
          <a:ext cx="2518407" cy="282576"/>
        </a:xfrm>
        <a:prstGeom prst="rightArrow">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s-MX"/>
        </a:p>
      </xdr:txBody>
    </xdr:sp>
    <xdr:clientData/>
  </xdr:twoCellAnchor>
  <xdr:twoCellAnchor>
    <xdr:from>
      <xdr:col>5</xdr:col>
      <xdr:colOff>161927</xdr:colOff>
      <xdr:row>14</xdr:row>
      <xdr:rowOff>66676</xdr:rowOff>
    </xdr:from>
    <xdr:to>
      <xdr:col>6</xdr:col>
      <xdr:colOff>796924</xdr:colOff>
      <xdr:row>14</xdr:row>
      <xdr:rowOff>349252</xdr:rowOff>
    </xdr:to>
    <xdr:sp macro="" textlink="">
      <xdr:nvSpPr>
        <xdr:cNvPr id="5" name="Flecha: a la derecha 8">
          <a:extLst>
            <a:ext uri="{FF2B5EF4-FFF2-40B4-BE49-F238E27FC236}">
              <a16:creationId xmlns:a16="http://schemas.microsoft.com/office/drawing/2014/main" id="{AE6D1E5A-7596-40D2-B638-64B3659A1673}"/>
            </a:ext>
          </a:extLst>
        </xdr:cNvPr>
        <xdr:cNvSpPr/>
      </xdr:nvSpPr>
      <xdr:spPr>
        <a:xfrm>
          <a:off x="5221607" y="6939916"/>
          <a:ext cx="1747517" cy="282576"/>
        </a:xfrm>
        <a:prstGeom prst="rightArrow">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s-MX"/>
        </a:p>
      </xdr:txBody>
    </xdr:sp>
    <xdr:clientData/>
  </xdr:twoCellAnchor>
  <xdr:twoCellAnchor>
    <xdr:from>
      <xdr:col>2</xdr:col>
      <xdr:colOff>322984</xdr:colOff>
      <xdr:row>18</xdr:row>
      <xdr:rowOff>374939</xdr:rowOff>
    </xdr:from>
    <xdr:to>
      <xdr:col>2</xdr:col>
      <xdr:colOff>773257</xdr:colOff>
      <xdr:row>22</xdr:row>
      <xdr:rowOff>362239</xdr:rowOff>
    </xdr:to>
    <xdr:sp macro="" textlink="">
      <xdr:nvSpPr>
        <xdr:cNvPr id="6" name="CuadroTexto 9">
          <a:extLst>
            <a:ext uri="{FF2B5EF4-FFF2-40B4-BE49-F238E27FC236}">
              <a16:creationId xmlns:a16="http://schemas.microsoft.com/office/drawing/2014/main" id="{3B33EB1B-BEC3-40CD-A39C-7FB83FACBA69}"/>
            </a:ext>
          </a:extLst>
        </xdr:cNvPr>
        <xdr:cNvSpPr txBox="1"/>
      </xdr:nvSpPr>
      <xdr:spPr>
        <a:xfrm rot="16200000">
          <a:off x="554471" y="10369492"/>
          <a:ext cx="3218180" cy="450273"/>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2000" b="1">
              <a:solidFill>
                <a:schemeClr val="accent2">
                  <a:lumMod val="75000"/>
                </a:schemeClr>
              </a:solidFill>
            </a:rPr>
            <a:t>PROBABILIDAD</a:t>
          </a:r>
        </a:p>
      </xdr:txBody>
    </xdr:sp>
    <xdr:clientData/>
  </xdr:twoCellAnchor>
  <xdr:twoCellAnchor>
    <xdr:from>
      <xdr:col>4</xdr:col>
      <xdr:colOff>906605</xdr:colOff>
      <xdr:row>22</xdr:row>
      <xdr:rowOff>726785</xdr:rowOff>
    </xdr:from>
    <xdr:to>
      <xdr:col>7</xdr:col>
      <xdr:colOff>214455</xdr:colOff>
      <xdr:row>23</xdr:row>
      <xdr:rowOff>288637</xdr:rowOff>
    </xdr:to>
    <xdr:sp macro="" textlink="">
      <xdr:nvSpPr>
        <xdr:cNvPr id="7" name="CuadroTexto 10">
          <a:extLst>
            <a:ext uri="{FF2B5EF4-FFF2-40B4-BE49-F238E27FC236}">
              <a16:creationId xmlns:a16="http://schemas.microsoft.com/office/drawing/2014/main" id="{F0589843-EB1C-4CF1-98E4-50E187EA2280}"/>
            </a:ext>
          </a:extLst>
        </xdr:cNvPr>
        <xdr:cNvSpPr txBox="1"/>
      </xdr:nvSpPr>
      <xdr:spPr>
        <a:xfrm>
          <a:off x="4853765" y="12568265"/>
          <a:ext cx="2645410" cy="369572"/>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2000" b="1">
              <a:solidFill>
                <a:schemeClr val="accent2">
                  <a:lumMod val="75000"/>
                </a:schemeClr>
              </a:solidFill>
            </a:rPr>
            <a:t>IMPACTO</a:t>
          </a:r>
        </a:p>
      </xdr:txBody>
    </xdr:sp>
    <xdr:clientData/>
  </xdr:twoCellAnchor>
  <xdr:twoCellAnchor>
    <xdr:from>
      <xdr:col>2</xdr:col>
      <xdr:colOff>779608</xdr:colOff>
      <xdr:row>18</xdr:row>
      <xdr:rowOff>536867</xdr:rowOff>
    </xdr:from>
    <xdr:to>
      <xdr:col>3</xdr:col>
      <xdr:colOff>227736</xdr:colOff>
      <xdr:row>21</xdr:row>
      <xdr:rowOff>632114</xdr:rowOff>
    </xdr:to>
    <xdr:sp macro="" textlink="">
      <xdr:nvSpPr>
        <xdr:cNvPr id="8" name="Flecha: a la derecha 11">
          <a:extLst>
            <a:ext uri="{FF2B5EF4-FFF2-40B4-BE49-F238E27FC236}">
              <a16:creationId xmlns:a16="http://schemas.microsoft.com/office/drawing/2014/main" id="{8E6500D5-9310-41F9-8E32-747C7BFB3727}"/>
            </a:ext>
          </a:extLst>
        </xdr:cNvPr>
        <xdr:cNvSpPr/>
      </xdr:nvSpPr>
      <xdr:spPr>
        <a:xfrm rot="16200000">
          <a:off x="1263768" y="10278747"/>
          <a:ext cx="2518407" cy="255848"/>
        </a:xfrm>
        <a:prstGeom prst="rightArrow">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s-MX"/>
        </a:p>
      </xdr:txBody>
    </xdr:sp>
    <xdr:clientData/>
  </xdr:twoCellAnchor>
  <xdr:twoCellAnchor>
    <xdr:from>
      <xdr:col>5</xdr:col>
      <xdr:colOff>300183</xdr:colOff>
      <xdr:row>22</xdr:row>
      <xdr:rowOff>437861</xdr:rowOff>
    </xdr:from>
    <xdr:to>
      <xdr:col>6</xdr:col>
      <xdr:colOff>938355</xdr:colOff>
      <xdr:row>22</xdr:row>
      <xdr:rowOff>717262</xdr:rowOff>
    </xdr:to>
    <xdr:sp macro="" textlink="">
      <xdr:nvSpPr>
        <xdr:cNvPr id="9" name="Flecha: a la derecha 12">
          <a:extLst>
            <a:ext uri="{FF2B5EF4-FFF2-40B4-BE49-F238E27FC236}">
              <a16:creationId xmlns:a16="http://schemas.microsoft.com/office/drawing/2014/main" id="{4CF1B936-0697-4CC0-A736-160FB74251DD}"/>
            </a:ext>
          </a:extLst>
        </xdr:cNvPr>
        <xdr:cNvSpPr/>
      </xdr:nvSpPr>
      <xdr:spPr>
        <a:xfrm>
          <a:off x="5359863" y="12279341"/>
          <a:ext cx="1750692" cy="279401"/>
        </a:xfrm>
        <a:prstGeom prst="rightArrow">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s-MX"/>
        </a:p>
      </xdr:txBody>
    </xdr:sp>
    <xdr:clientData/>
  </xdr:twoCellAnchor>
  <xdr:twoCellAnchor>
    <xdr:from>
      <xdr:col>2</xdr:col>
      <xdr:colOff>322984</xdr:colOff>
      <xdr:row>26</xdr:row>
      <xdr:rowOff>374939</xdr:rowOff>
    </xdr:from>
    <xdr:to>
      <xdr:col>2</xdr:col>
      <xdr:colOff>773257</xdr:colOff>
      <xdr:row>30</xdr:row>
      <xdr:rowOff>362239</xdr:rowOff>
    </xdr:to>
    <xdr:sp macro="" textlink="">
      <xdr:nvSpPr>
        <xdr:cNvPr id="10" name="CuadroTexto 9">
          <a:extLst>
            <a:ext uri="{FF2B5EF4-FFF2-40B4-BE49-F238E27FC236}">
              <a16:creationId xmlns:a16="http://schemas.microsoft.com/office/drawing/2014/main" id="{CC18A942-C10B-43BF-882D-744B1765E230}"/>
            </a:ext>
          </a:extLst>
        </xdr:cNvPr>
        <xdr:cNvSpPr txBox="1"/>
      </xdr:nvSpPr>
      <xdr:spPr>
        <a:xfrm rot="16200000">
          <a:off x="488372" y="10453544"/>
          <a:ext cx="3216853" cy="453448"/>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2000" b="1">
              <a:solidFill>
                <a:schemeClr val="accent2">
                  <a:lumMod val="75000"/>
                </a:schemeClr>
              </a:solidFill>
            </a:rPr>
            <a:t>PROBABILIDAD</a:t>
          </a:r>
        </a:p>
      </xdr:txBody>
    </xdr:sp>
    <xdr:clientData/>
  </xdr:twoCellAnchor>
  <xdr:twoCellAnchor>
    <xdr:from>
      <xdr:col>2</xdr:col>
      <xdr:colOff>779608</xdr:colOff>
      <xdr:row>26</xdr:row>
      <xdr:rowOff>536867</xdr:rowOff>
    </xdr:from>
    <xdr:to>
      <xdr:col>3</xdr:col>
      <xdr:colOff>227736</xdr:colOff>
      <xdr:row>29</xdr:row>
      <xdr:rowOff>632114</xdr:rowOff>
    </xdr:to>
    <xdr:sp macro="" textlink="">
      <xdr:nvSpPr>
        <xdr:cNvPr id="11" name="Flecha: a la derecha 11">
          <a:extLst>
            <a:ext uri="{FF2B5EF4-FFF2-40B4-BE49-F238E27FC236}">
              <a16:creationId xmlns:a16="http://schemas.microsoft.com/office/drawing/2014/main" id="{D1436ACB-0986-4089-B039-5E20B0EAD95F}"/>
            </a:ext>
          </a:extLst>
        </xdr:cNvPr>
        <xdr:cNvSpPr/>
      </xdr:nvSpPr>
      <xdr:spPr>
        <a:xfrm rot="16200000">
          <a:off x="1174464" y="10376479"/>
          <a:ext cx="2519793" cy="228023"/>
        </a:xfrm>
        <a:prstGeom prst="rightArrow">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s-MX"/>
        </a:p>
      </xdr:txBody>
    </xdr:sp>
    <xdr:clientData/>
  </xdr:twoCellAnchor>
  <xdr:twoCellAnchor>
    <xdr:from>
      <xdr:col>4</xdr:col>
      <xdr:colOff>906605</xdr:colOff>
      <xdr:row>30</xdr:row>
      <xdr:rowOff>726785</xdr:rowOff>
    </xdr:from>
    <xdr:to>
      <xdr:col>7</xdr:col>
      <xdr:colOff>214455</xdr:colOff>
      <xdr:row>31</xdr:row>
      <xdr:rowOff>288637</xdr:rowOff>
    </xdr:to>
    <xdr:sp macro="" textlink="">
      <xdr:nvSpPr>
        <xdr:cNvPr id="12" name="CuadroTexto 10">
          <a:extLst>
            <a:ext uri="{FF2B5EF4-FFF2-40B4-BE49-F238E27FC236}">
              <a16:creationId xmlns:a16="http://schemas.microsoft.com/office/drawing/2014/main" id="{E1052BF3-C9CF-417F-B146-BF91532A7F2D}"/>
            </a:ext>
          </a:extLst>
        </xdr:cNvPr>
        <xdr:cNvSpPr txBox="1"/>
      </xdr:nvSpPr>
      <xdr:spPr>
        <a:xfrm>
          <a:off x="4731325" y="12653240"/>
          <a:ext cx="2598305" cy="370033"/>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2000" b="1">
              <a:solidFill>
                <a:schemeClr val="accent2">
                  <a:lumMod val="75000"/>
                </a:schemeClr>
              </a:solidFill>
            </a:rPr>
            <a:t>IMPACTO</a:t>
          </a:r>
        </a:p>
      </xdr:txBody>
    </xdr:sp>
    <xdr:clientData/>
  </xdr:twoCellAnchor>
  <xdr:twoCellAnchor>
    <xdr:from>
      <xdr:col>5</xdr:col>
      <xdr:colOff>300183</xdr:colOff>
      <xdr:row>30</xdr:row>
      <xdr:rowOff>437861</xdr:rowOff>
    </xdr:from>
    <xdr:to>
      <xdr:col>6</xdr:col>
      <xdr:colOff>938355</xdr:colOff>
      <xdr:row>30</xdr:row>
      <xdr:rowOff>717262</xdr:rowOff>
    </xdr:to>
    <xdr:sp macro="" textlink="">
      <xdr:nvSpPr>
        <xdr:cNvPr id="13" name="Flecha: a la derecha 12">
          <a:extLst>
            <a:ext uri="{FF2B5EF4-FFF2-40B4-BE49-F238E27FC236}">
              <a16:creationId xmlns:a16="http://schemas.microsoft.com/office/drawing/2014/main" id="{01F53D1F-9C90-44AF-B65E-04B5A73C277A}"/>
            </a:ext>
          </a:extLst>
        </xdr:cNvPr>
        <xdr:cNvSpPr/>
      </xdr:nvSpPr>
      <xdr:spPr>
        <a:xfrm>
          <a:off x="5218547" y="12364316"/>
          <a:ext cx="1738165" cy="282576"/>
        </a:xfrm>
        <a:prstGeom prst="rightArrow">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s-MX"/>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admin/AppData/Local/Microsoft/Windows/Temporary%20Internet%20Files/Content.IE5/7AS2NPRT/WINNT/Profiles/BU0998/Desktop/Clienti/Ratti/Clienti/Faram/Corsi%20Comparables%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eelcase"/>
      <sheetName val="Grafico Steelcase"/>
      <sheetName val="Hon Industries"/>
      <sheetName val="Grafico Hon Industries"/>
      <sheetName val="Herman Miller"/>
      <sheetName val="Grafico Herman Millerr"/>
      <sheetName val="Teknion"/>
      <sheetName val="Grafico Teknion"/>
      <sheetName val="Samas Groep"/>
      <sheetName val="Grafico Samas Groep"/>
      <sheetName val="Assumption_inve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Blue">
      <a:dk1>
        <a:sysClr val="windowText" lastClr="000000"/>
      </a:dk1>
      <a:lt1>
        <a:sysClr val="window" lastClr="FFFFFF"/>
      </a:lt1>
      <a:dk2>
        <a:srgbClr val="17406D"/>
      </a:dk2>
      <a:lt2>
        <a:srgbClr val="DBEFF9"/>
      </a:lt2>
      <a:accent1>
        <a:srgbClr val="0F6FC6"/>
      </a:accent1>
      <a:accent2>
        <a:srgbClr val="009DD9"/>
      </a:accent2>
      <a:accent3>
        <a:srgbClr val="0BD0D9"/>
      </a:accent3>
      <a:accent4>
        <a:srgbClr val="10CF9B"/>
      </a:accent4>
      <a:accent5>
        <a:srgbClr val="7CCA62"/>
      </a:accent5>
      <a:accent6>
        <a:srgbClr val="A5C249"/>
      </a:accent6>
      <a:hlink>
        <a:srgbClr val="F49100"/>
      </a:hlink>
      <a:folHlink>
        <a:srgbClr val="85DFD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C2:N75"/>
  <sheetViews>
    <sheetView showGridLines="0" tabSelected="1" topLeftCell="A25" zoomScaleNormal="100" workbookViewId="0">
      <selection activeCell="D26" sqref="D26"/>
    </sheetView>
  </sheetViews>
  <sheetFormatPr baseColWidth="10" defaultColWidth="9.42578125" defaultRowHeight="15" x14ac:dyDescent="0.25"/>
  <cols>
    <col min="1" max="1" width="2" customWidth="1"/>
    <col min="2" max="2" width="4" bestFit="1" customWidth="1"/>
    <col min="3" max="3" width="24.42578125" style="33" customWidth="1"/>
    <col min="4" max="4" width="67.42578125" customWidth="1"/>
    <col min="5" max="5" width="99.42578125" customWidth="1"/>
    <col min="6" max="6" width="20.7109375" customWidth="1"/>
    <col min="7" max="7" width="19.42578125" customWidth="1"/>
    <col min="8" max="8" width="13.42578125" bestFit="1" customWidth="1"/>
    <col min="9" max="9" width="21" bestFit="1" customWidth="1"/>
    <col min="10" max="10" width="11.5703125" bestFit="1" customWidth="1"/>
    <col min="11" max="11" width="16.5703125" customWidth="1"/>
    <col min="12" max="12" width="12.42578125" bestFit="1" customWidth="1"/>
    <col min="13" max="13" width="18.7109375" customWidth="1"/>
    <col min="14" max="14" width="9.42578125" style="35"/>
  </cols>
  <sheetData>
    <row r="2" spans="3:13" ht="33.75" x14ac:dyDescent="0.5">
      <c r="C2" s="30" t="s">
        <v>0</v>
      </c>
    </row>
    <row r="4" spans="3:13" ht="45" x14ac:dyDescent="0.25">
      <c r="C4" s="39" t="s">
        <v>1</v>
      </c>
      <c r="D4" s="39" t="s">
        <v>2</v>
      </c>
      <c r="E4" s="40" t="s">
        <v>3</v>
      </c>
      <c r="F4" s="41" t="s">
        <v>4</v>
      </c>
      <c r="G4" s="42" t="s">
        <v>5</v>
      </c>
      <c r="H4" s="42" t="s">
        <v>6</v>
      </c>
      <c r="I4" s="42" t="s">
        <v>7</v>
      </c>
      <c r="J4" s="42" t="s">
        <v>6</v>
      </c>
      <c r="K4" s="42" t="s">
        <v>8</v>
      </c>
      <c r="L4" s="42" t="s">
        <v>9</v>
      </c>
      <c r="M4" s="43" t="s">
        <v>210</v>
      </c>
    </row>
    <row r="5" spans="3:13" ht="126" x14ac:dyDescent="0.25">
      <c r="C5" s="31" t="s">
        <v>10</v>
      </c>
      <c r="D5" s="25" t="s">
        <v>66</v>
      </c>
      <c r="E5" s="25" t="s">
        <v>88</v>
      </c>
      <c r="F5" s="27" t="s">
        <v>11</v>
      </c>
      <c r="G5" s="21" t="s">
        <v>12</v>
      </c>
      <c r="H5" s="21" t="s">
        <v>19</v>
      </c>
      <c r="I5" s="21" t="str">
        <f t="shared" ref="I5:I55" si="0">IF(G5="Baja","Baja",IF(G5="Media-Baja","Media-Baja",IF(G5="Media-Alta","Media-Alta",IF(G5="Alta","Alta","Error"))))</f>
        <v>Media-Baja</v>
      </c>
      <c r="J5" s="37" t="str">
        <f t="shared" ref="J5:J55" si="1">IF(H5="Bajo","Bajo",IF(H5="Medio-Bajo","Medio-Bajo",IF(H5="Medio-Alto","Medio-Alto",IF(H5="Alto","Alto","Error"))))</f>
        <v>Medio-Bajo</v>
      </c>
      <c r="K5" s="38">
        <f>+IF(AND(I5="Baja",J5="Bajo"),'Matriz de Calor L2MB'!$E$13,IF(AND(I5="Media-Baja",J5="Medio-Bajo"),'Matriz de Calor L2MB'!$F$12,IF(AND(I5="Media-Baja",J5="Bajo"),'Matriz de Calor L2MB'!$E$12,IF(AND(I5="Baja",J5="Medio-Bajo"),'Matriz de Calor L2MB'!$F$13,IF(AND(I5="Media-Alta",J5="Medio-Alto"),'Matriz de Calor L2MB'!$G$11,IF(AND(I5="Media-Alta",J5="Bajo"),'Matriz de Calor L2MB'!$E$11,IF(AND(I5="Media-Alta",J5="Medio-Bajo"),'Matriz de Calor L2MB'!$F$11,IF(AND(I5="Media-Alta",J5="Alto"),'Matriz de Calor L2MB'!$H$11,IF(AND(I5="Baja",J5="Alto"),'Matriz de Calor L2MB'!$H$13,IF(AND(I5="Baja",J5="Medio-Alto"),'Matriz de Calor L2MB'!$G$13,IF(AND(I5="Media-Baja",J5="Medio-Alto"),'Matriz de Calor L2MB'!$G$12,IF(AND(I5="Media-Baja",J5="Alto"),'Matriz de Calor L2MB'!$H$12,IF(AND(I5="Alta",J5="Bajo"),'Matriz de Calor L2MB'!$E$10,IF(AND(I5="Alta",J5="Medio-Bajo"),'Matriz de Calor L2MB'!$F$10,IF(AND(I5="Alta",J5="Medio-Alto"),'Matriz de Calor L2MB'!$G$10,IF(AND(I5="Alta",J5="Alto"),'Matriz de Calor L2MB'!$H$10,0))))))))))))))))</f>
        <v>5</v>
      </c>
      <c r="L5" s="37" t="str">
        <f>+IF(OR(K5=11,K5=12,K5=13,K5=14,K5=15,K5=16),"SI","NO")</f>
        <v>NO</v>
      </c>
      <c r="M5" s="36" t="s">
        <v>78</v>
      </c>
    </row>
    <row r="6" spans="3:13" ht="141.75" x14ac:dyDescent="0.25">
      <c r="C6" s="31" t="s">
        <v>10</v>
      </c>
      <c r="D6" s="25" t="s">
        <v>16</v>
      </c>
      <c r="E6" s="25" t="s">
        <v>105</v>
      </c>
      <c r="F6" s="27" t="s">
        <v>14</v>
      </c>
      <c r="G6" s="21" t="s">
        <v>15</v>
      </c>
      <c r="H6" s="21" t="s">
        <v>13</v>
      </c>
      <c r="I6" s="21" t="str">
        <f t="shared" ref="I6" si="2">IF(G6="Baja","Baja",IF(G6="Media-Baja","Media-Baja",IF(G6="Media-Alta","Media-Alta",IF(G6="Alta","Alta","Error"))))</f>
        <v>Baja</v>
      </c>
      <c r="J6" s="37" t="str">
        <f t="shared" ref="J6" si="3">IF(H6="Bajo","Bajo",IF(H6="Medio-Bajo","Medio-Bajo",IF(H6="Medio-Alto","Medio-Alto",IF(H6="Alto","Alto","Error"))))</f>
        <v>Bajo</v>
      </c>
      <c r="K6" s="38">
        <f>+IF(AND(I6="Baja",J6="Bajo"),'Matriz de Calor L2MB'!$E$13,IF(AND(I6="Media-Baja",J6="Medio-Bajo"),'Matriz de Calor L2MB'!$F$12,IF(AND(I6="Media-Baja",J6="Bajo"),'Matriz de Calor L2MB'!$E$12,IF(AND(I6="Baja",J6="Medio-Bajo"),'Matriz de Calor L2MB'!$F$13,IF(AND(I6="Media-Alta",J6="Medio-Alto"),'Matriz de Calor L2MB'!$G$11,IF(AND(I6="Media-Alta",J6="Bajo"),'Matriz de Calor L2MB'!$E$11,IF(AND(I6="Media-Alta",J6="Medio-Bajo"),'Matriz de Calor L2MB'!$F$11,IF(AND(I6="Media-Alta",J6="Alto"),'Matriz de Calor L2MB'!$H$11,IF(AND(I6="Baja",J6="Alto"),'Matriz de Calor L2MB'!$H$13,IF(AND(I6="Baja",J6="Medio-Alto"),'Matriz de Calor L2MB'!$G$13,IF(AND(I6="Media-Baja",J6="Medio-Alto"),'Matriz de Calor L2MB'!$G$12,IF(AND(I6="Media-Baja",J6="Alto"),'Matriz de Calor L2MB'!$H$12,IF(AND(I6="Alta",J6="Bajo"),'Matriz de Calor L2MB'!$E$10,IF(AND(I6="Alta",J6="Medio-Bajo"),'Matriz de Calor L2MB'!$F$10,IF(AND(I6="Alta",J6="Medio-Alto"),'Matriz de Calor L2MB'!$G$10,IF(AND(I6="Alta",J6="Alto"),'Matriz de Calor L2MB'!$H$10,0))))))))))))))))</f>
        <v>1</v>
      </c>
      <c r="L6" s="37" t="str">
        <f>+IF(OR(K6=11,K6=12,K6=13,K6=14,K6=15,K6=16),"SI","NO")</f>
        <v>NO</v>
      </c>
      <c r="M6" s="36" t="s">
        <v>158</v>
      </c>
    </row>
    <row r="7" spans="3:13" ht="110.25" x14ac:dyDescent="0.25">
      <c r="C7" s="31" t="s">
        <v>17</v>
      </c>
      <c r="D7" s="25" t="s">
        <v>71</v>
      </c>
      <c r="E7" s="25" t="s">
        <v>176</v>
      </c>
      <c r="F7" s="27" t="s">
        <v>11</v>
      </c>
      <c r="G7" s="21" t="s">
        <v>18</v>
      </c>
      <c r="H7" s="21" t="s">
        <v>19</v>
      </c>
      <c r="I7" s="21" t="str">
        <f t="shared" si="0"/>
        <v>Media-Alta</v>
      </c>
      <c r="J7" s="37" t="str">
        <f t="shared" si="1"/>
        <v>Medio-Bajo</v>
      </c>
      <c r="K7" s="38">
        <f>+IF(AND(I7="Baja",J7="Bajo"),'Matriz de Calor L2MB'!$E$13,IF(AND(I7="Media-Baja",J7="Medio-Bajo"),'Matriz de Calor L2MB'!$F$12,IF(AND(I7="Media-Baja",J7="Bajo"),'Matriz de Calor L2MB'!$E$12,IF(AND(I7="Baja",J7="Medio-Bajo"),'Matriz de Calor L2MB'!$F$13,IF(AND(I7="Media-Alta",J7="Medio-Alto"),'Matriz de Calor L2MB'!$G$11,IF(AND(I7="Media-Alta",J7="Bajo"),'Matriz de Calor L2MB'!$E$11,IF(AND(I7="Media-Alta",J7="Medio-Bajo"),'Matriz de Calor L2MB'!$F$11,IF(AND(I7="Media-Alta",J7="Alto"),'Matriz de Calor L2MB'!$H$11,IF(AND(I7="Baja",J7="Alto"),'Matriz de Calor L2MB'!$H$13,IF(AND(I7="Baja",J7="Medio-Alto"),'Matriz de Calor L2MB'!$G$13,IF(AND(I7="Media-Baja",J7="Medio-Alto"),'Matriz de Calor L2MB'!$G$12,IF(AND(I7="Media-Baja",J7="Alto"),'Matriz de Calor L2MB'!$H$12,IF(AND(I7="Alta",J7="Bajo"),'Matriz de Calor L2MB'!$E$10,IF(AND(I7="Alta",J7="Medio-Bajo"),'Matriz de Calor L2MB'!$F$10,IF(AND(I7="Alta",J7="Medio-Alto"),'Matriz de Calor L2MB'!$G$10,IF(AND(I7="Alta",J7="Alto"),'Matriz de Calor L2MB'!$H$10,0))))))))))))))))</f>
        <v>8</v>
      </c>
      <c r="L7" s="37" t="str">
        <f>+IF(OR(K7=11,K7=12,K7=13,K7=14,K7=15,K7=16),"SI","NO")</f>
        <v>NO</v>
      </c>
      <c r="M7" s="36" t="s">
        <v>74</v>
      </c>
    </row>
    <row r="8" spans="3:13" ht="63" x14ac:dyDescent="0.25">
      <c r="C8" s="31" t="s">
        <v>17</v>
      </c>
      <c r="D8" s="25" t="s">
        <v>135</v>
      </c>
      <c r="E8" s="25" t="s">
        <v>138</v>
      </c>
      <c r="F8" s="27" t="s">
        <v>14</v>
      </c>
      <c r="G8" s="21" t="s">
        <v>18</v>
      </c>
      <c r="H8" s="21" t="s">
        <v>13</v>
      </c>
      <c r="I8" s="21" t="str">
        <f>IF(G8="Baja","Baja",IF(G8="Media-Baja","Media-Baja",IF(G8="Media-Alta","Media-Alta",IF(G8="Alta","Alta","Error"))))</f>
        <v>Media-Alta</v>
      </c>
      <c r="J8" s="37" t="str">
        <f>IF(H8="Bajo","Bajo",IF(H8="Medio-Bajo","Medio-Bajo",IF(H8="Medio-Alto","Medio-Alto",IF(H8="Alto","Alto","Error"))))</f>
        <v>Bajo</v>
      </c>
      <c r="K8" s="38">
        <f>+IF(AND(I8="Baja",J8="Bajo"),'Matriz de Calor L2MB'!$E$13,IF(AND(I8="Media-Baja",J8="Medio-Bajo"),'Matriz de Calor L2MB'!$F$12,IF(AND(I8="Media-Baja",J8="Bajo"),'Matriz de Calor L2MB'!$E$12,IF(AND(I8="Baja",J8="Medio-Bajo"),'Matriz de Calor L2MB'!$F$13,IF(AND(I8="Media-Alta",J8="Medio-Alto"),'Matriz de Calor L2MB'!$G$11,IF(AND(I8="Media-Alta",J8="Bajo"),'Matriz de Calor L2MB'!$E$11,IF(AND(I8="Media-Alta",J8="Medio-Bajo"),'Matriz de Calor L2MB'!$F$11,IF(AND(I8="Media-Alta",J8="Alto"),'Matriz de Calor L2MB'!$H$11,IF(AND(I8="Baja",J8="Alto"),'Matriz de Calor L2MB'!$H$13,IF(AND(I8="Baja",J8="Medio-Alto"),'Matriz de Calor L2MB'!$G$13,IF(AND(I8="Media-Baja",J8="Medio-Alto"),'Matriz de Calor L2MB'!$G$12,IF(AND(I8="Media-Baja",J8="Alto"),'Matriz de Calor L2MB'!$H$12,IF(AND(I8="Alta",J8="Bajo"),'Matriz de Calor L2MB'!$E$10,IF(AND(I8="Alta",J8="Medio-Bajo"),'Matriz de Calor L2MB'!$F$10,IF(AND(I8="Alta",J8="Medio-Alto"),'Matriz de Calor L2MB'!$G$10,IF(AND(I8="Alta",J8="Alto"),'Matriz de Calor L2MB'!$H$10,0))))))))))))))))</f>
        <v>4</v>
      </c>
      <c r="L8" s="37" t="str">
        <f>+IF(OR(K8=11,K8=12,K8=13,K8=14,K8=15,K8=16),"SI","NO")</f>
        <v>NO</v>
      </c>
      <c r="M8" s="36" t="s">
        <v>141</v>
      </c>
    </row>
    <row r="9" spans="3:13" ht="47.25" x14ac:dyDescent="0.25">
      <c r="C9" s="31" t="s">
        <v>17</v>
      </c>
      <c r="D9" s="25" t="s">
        <v>137</v>
      </c>
      <c r="E9" s="25" t="s">
        <v>139</v>
      </c>
      <c r="F9" s="27" t="s">
        <v>14</v>
      </c>
      <c r="G9" s="21" t="s">
        <v>18</v>
      </c>
      <c r="H9" s="21" t="s">
        <v>13</v>
      </c>
      <c r="I9" s="21" t="str">
        <f>IF(G9="Baja","Baja",IF(G9="Media-Baja","Media-Baja",IF(G9="Media-Alta","Media-Alta",IF(G9="Alta","Alta","Error"))))</f>
        <v>Media-Alta</v>
      </c>
      <c r="J9" s="37" t="str">
        <f>IF(H9="Bajo","Bajo",IF(H9="Medio-Bajo","Medio-Bajo",IF(H9="Medio-Alto","Medio-Alto",IF(H9="Alto","Alto","Error"))))</f>
        <v>Bajo</v>
      </c>
      <c r="K9" s="38">
        <f>+IF(AND(I9="Baja",J9="Bajo"),'Matriz de Calor L2MB'!$E$13,IF(AND(I9="Media-Baja",J9="Medio-Bajo"),'Matriz de Calor L2MB'!$F$12,IF(AND(I9="Media-Baja",J9="Bajo"),'Matriz de Calor L2MB'!$E$12,IF(AND(I9="Baja",J9="Medio-Bajo"),'Matriz de Calor L2MB'!$F$13,IF(AND(I9="Media-Alta",J9="Medio-Alto"),'Matriz de Calor L2MB'!$G$11,IF(AND(I9="Media-Alta",J9="Bajo"),'Matriz de Calor L2MB'!$E$11,IF(AND(I9="Media-Alta",J9="Medio-Bajo"),'Matriz de Calor L2MB'!$F$11,IF(AND(I9="Media-Alta",J9="Alto"),'Matriz de Calor L2MB'!$H$11,IF(AND(I9="Baja",J9="Alto"),'Matriz de Calor L2MB'!$H$13,IF(AND(I9="Baja",J9="Medio-Alto"),'Matriz de Calor L2MB'!$G$13,IF(AND(I9="Media-Baja",J9="Medio-Alto"),'Matriz de Calor L2MB'!$G$12,IF(AND(I9="Media-Baja",J9="Alto"),'Matriz de Calor L2MB'!$H$12,IF(AND(I9="Alta",J9="Bajo"),'Matriz de Calor L2MB'!$E$10,IF(AND(I9="Alta",J9="Medio-Bajo"),'Matriz de Calor L2MB'!$F$10,IF(AND(I9="Alta",J9="Medio-Alto"),'Matriz de Calor L2MB'!$G$10,IF(AND(I9="Alta",J9="Alto"),'Matriz de Calor L2MB'!$H$10,0))))))))))))))))</f>
        <v>4</v>
      </c>
      <c r="L9" s="37" t="str">
        <f>+IF(OR(K9=11,K9=12,K9=13,K9=14,K9=15,K9=16),"SI","NO")</f>
        <v>NO</v>
      </c>
      <c r="M9" s="36" t="s">
        <v>136</v>
      </c>
    </row>
    <row r="10" spans="3:13" ht="78.75" x14ac:dyDescent="0.25">
      <c r="C10" s="31" t="s">
        <v>17</v>
      </c>
      <c r="D10" s="25" t="s">
        <v>187</v>
      </c>
      <c r="E10" s="25" t="s">
        <v>189</v>
      </c>
      <c r="F10" s="27" t="s">
        <v>21</v>
      </c>
      <c r="G10" s="21" t="s">
        <v>18</v>
      </c>
      <c r="H10" s="21" t="s">
        <v>19</v>
      </c>
      <c r="I10" s="21" t="str">
        <f t="shared" si="0"/>
        <v>Media-Alta</v>
      </c>
      <c r="J10" s="37" t="str">
        <f t="shared" si="1"/>
        <v>Medio-Bajo</v>
      </c>
      <c r="K10" s="38">
        <f>+IF(AND(I10="Baja",J10="Bajo"),'Matriz de Calor L2MB'!$E$13,IF(AND(I10="Media-Baja",J10="Medio-Bajo"),'Matriz de Calor L2MB'!$F$12,IF(AND(I10="Media-Baja",J10="Bajo"),'Matriz de Calor L2MB'!$E$12,IF(AND(I10="Baja",J10="Medio-Bajo"),'Matriz de Calor L2MB'!$F$13,IF(AND(I10="Media-Alta",J10="Medio-Alto"),'Matriz de Calor L2MB'!$G$11,IF(AND(I10="Media-Alta",J10="Bajo"),'Matriz de Calor L2MB'!$E$11,IF(AND(I10="Media-Alta",J10="Medio-Bajo"),'Matriz de Calor L2MB'!$F$11,IF(AND(I10="Media-Alta",J10="Alto"),'Matriz de Calor L2MB'!$H$11,IF(AND(I10="Baja",J10="Alto"),'Matriz de Calor L2MB'!$H$13,IF(AND(I10="Baja",J10="Medio-Alto"),'Matriz de Calor L2MB'!$G$13,IF(AND(I10="Media-Baja",J10="Medio-Alto"),'Matriz de Calor L2MB'!$G$12,IF(AND(I10="Media-Baja",J10="Alto"),'Matriz de Calor L2MB'!$H$12,IF(AND(I10="Alta",J10="Bajo"),'Matriz de Calor L2MB'!$E$10,IF(AND(I10="Alta",J10="Medio-Bajo"),'Matriz de Calor L2MB'!$F$10,IF(AND(I10="Alta",J10="Medio-Alto"),'Matriz de Calor L2MB'!$G$10,IF(AND(I10="Alta",J10="Alto"),'Matriz de Calor L2MB'!$H$10,0))))))))))))))))</f>
        <v>8</v>
      </c>
      <c r="L10" s="37" t="str">
        <f t="shared" ref="L10:L55" si="4">+IF(OR(K10=11,K10=12,K10=13,K10=14,K10=15,K10=16),"SI","NO")</f>
        <v>NO</v>
      </c>
      <c r="M10" s="36" t="s">
        <v>179</v>
      </c>
    </row>
    <row r="11" spans="3:13" ht="110.25" x14ac:dyDescent="0.25">
      <c r="C11" s="31" t="s">
        <v>17</v>
      </c>
      <c r="D11" s="25" t="s">
        <v>57</v>
      </c>
      <c r="E11" s="25" t="s">
        <v>149</v>
      </c>
      <c r="F11" s="27" t="s">
        <v>11</v>
      </c>
      <c r="G11" s="21" t="s">
        <v>12</v>
      </c>
      <c r="H11" s="21" t="s">
        <v>19</v>
      </c>
      <c r="I11" s="21" t="str">
        <f t="shared" si="0"/>
        <v>Media-Baja</v>
      </c>
      <c r="J11" s="37" t="str">
        <f t="shared" si="1"/>
        <v>Medio-Bajo</v>
      </c>
      <c r="K11" s="38">
        <f>+IF(AND(I11="Baja",J11="Bajo"),'Matriz de Calor L2MB'!$E$13,IF(AND(I11="Media-Baja",J11="Medio-Bajo"),'Matriz de Calor L2MB'!$F$12,IF(AND(I11="Media-Baja",J11="Bajo"),'Matriz de Calor L2MB'!$E$12,IF(AND(I11="Baja",J11="Medio-Bajo"),'Matriz de Calor L2MB'!$F$13,IF(AND(I11="Media-Alta",J11="Medio-Alto"),'Matriz de Calor L2MB'!$G$11,IF(AND(I11="Media-Alta",J11="Bajo"),'Matriz de Calor L2MB'!$E$11,IF(AND(I11="Media-Alta",J11="Medio-Bajo"),'Matriz de Calor L2MB'!$F$11,IF(AND(I11="Media-Alta",J11="Alto"),'Matriz de Calor L2MB'!$H$11,IF(AND(I11="Baja",J11="Alto"),'Matriz de Calor L2MB'!$H$13,IF(AND(I11="Baja",J11="Medio-Alto"),'Matriz de Calor L2MB'!$G$13,IF(AND(I11="Media-Baja",J11="Medio-Alto"),'Matriz de Calor L2MB'!$G$12,IF(AND(I11="Media-Baja",J11="Alto"),'Matriz de Calor L2MB'!$H$12,IF(AND(I11="Alta",J11="Bajo"),'Matriz de Calor L2MB'!$E$10,IF(AND(I11="Alta",J11="Medio-Bajo"),'Matriz de Calor L2MB'!$F$10,IF(AND(I11="Alta",J11="Medio-Alto"),'Matriz de Calor L2MB'!$G$10,IF(AND(I11="Alta",J11="Alto"),'Matriz de Calor L2MB'!$H$10,0))))))))))))))))</f>
        <v>5</v>
      </c>
      <c r="L11" s="37" t="str">
        <f t="shared" si="4"/>
        <v>NO</v>
      </c>
      <c r="M11" s="36" t="s">
        <v>125</v>
      </c>
    </row>
    <row r="12" spans="3:13" ht="78.75" x14ac:dyDescent="0.25">
      <c r="C12" s="31" t="s">
        <v>17</v>
      </c>
      <c r="D12" s="29" t="s">
        <v>174</v>
      </c>
      <c r="E12" s="29" t="s">
        <v>175</v>
      </c>
      <c r="F12" s="27" t="s">
        <v>21</v>
      </c>
      <c r="G12" s="21" t="s">
        <v>12</v>
      </c>
      <c r="H12" s="21" t="s">
        <v>151</v>
      </c>
      <c r="I12" s="21" t="str">
        <f t="shared" si="0"/>
        <v>Media-Baja</v>
      </c>
      <c r="J12" s="37" t="str">
        <f t="shared" si="1"/>
        <v>Alto</v>
      </c>
      <c r="K12" s="38">
        <f>+IF(AND(I12="Baja",J12="Bajo"),'Matriz de Calor L2MB'!$E$13,IF(AND(I12="Media-Baja",J12="Medio-Bajo"),'Matriz de Calor L2MB'!$F$12,IF(AND(I12="Media-Baja",J12="Bajo"),'Matriz de Calor L2MB'!$E$12,IF(AND(I12="Baja",J12="Medio-Bajo"),'Matriz de Calor L2MB'!$F$13,IF(AND(I12="Media-Alta",J12="Medio-Alto"),'Matriz de Calor L2MB'!$G$11,IF(AND(I12="Media-Alta",J12="Bajo"),'Matriz de Calor L2MB'!$E$11,IF(AND(I12="Media-Alta",J12="Medio-Bajo"),'Matriz de Calor L2MB'!$F$11,IF(AND(I12="Media-Alta",J12="Alto"),'Matriz de Calor L2MB'!$H$11,IF(AND(I12="Baja",J12="Alto"),'Matriz de Calor L2MB'!$H$13,IF(AND(I12="Baja",J12="Medio-Alto"),'Matriz de Calor L2MB'!$G$13,IF(AND(I12="Media-Baja",J12="Medio-Alto"),'Matriz de Calor L2MB'!$G$12,IF(AND(I12="Media-Baja",J12="Alto"),'Matriz de Calor L2MB'!$H$12,IF(AND(I12="Alta",J12="Bajo"),'Matriz de Calor L2MB'!$E$10,IF(AND(I12="Alta",J12="Medio-Bajo"),'Matriz de Calor L2MB'!$F$10,IF(AND(I12="Alta",J12="Medio-Alto"),'Matriz de Calor L2MB'!$G$10,IF(AND(I12="Alta",J12="Alto"),'Matriz de Calor L2MB'!$H$10,0))))))))))))))))</f>
        <v>13</v>
      </c>
      <c r="L12" s="37" t="str">
        <f t="shared" si="4"/>
        <v>SI</v>
      </c>
      <c r="M12" s="36" t="s">
        <v>143</v>
      </c>
    </row>
    <row r="13" spans="3:13" ht="78.75" x14ac:dyDescent="0.25">
      <c r="C13" s="31" t="s">
        <v>17</v>
      </c>
      <c r="D13" s="25" t="s">
        <v>58</v>
      </c>
      <c r="E13" s="25" t="s">
        <v>90</v>
      </c>
      <c r="F13" s="27" t="s">
        <v>11</v>
      </c>
      <c r="G13" s="21" t="s">
        <v>15</v>
      </c>
      <c r="H13" s="21" t="s">
        <v>13</v>
      </c>
      <c r="I13" s="21" t="str">
        <f t="shared" ref="I13" si="5">IF(G13="Baja","Baja",IF(G13="Media-Baja","Media-Baja",IF(G13="Media-Alta","Media-Alta",IF(G13="Alta","Alta","Error"))))</f>
        <v>Baja</v>
      </c>
      <c r="J13" s="37" t="str">
        <f t="shared" ref="J13" si="6">IF(H13="Bajo","Bajo",IF(H13="Medio-Bajo","Medio-Bajo",IF(H13="Medio-Alto","Medio-Alto",IF(H13="Alto","Alto","Error"))))</f>
        <v>Bajo</v>
      </c>
      <c r="K13" s="38">
        <f>+IF(AND(I13="Baja",J13="Bajo"),'Matriz de Calor L2MB'!$E$13,IF(AND(I13="Media-Baja",J13="Medio-Bajo"),'Matriz de Calor L2MB'!$F$12,IF(AND(I13="Media-Baja",J13="Bajo"),'Matriz de Calor L2MB'!$E$12,IF(AND(I13="Baja",J13="Medio-Bajo"),'Matriz de Calor L2MB'!$F$13,IF(AND(I13="Media-Alta",J13="Medio-Alto"),'Matriz de Calor L2MB'!$G$11,IF(AND(I13="Media-Alta",J13="Bajo"),'Matriz de Calor L2MB'!$E$11,IF(AND(I13="Media-Alta",J13="Medio-Bajo"),'Matriz de Calor L2MB'!$F$11,IF(AND(I13="Media-Alta",J13="Alto"),'Matriz de Calor L2MB'!$H$11,IF(AND(I13="Baja",J13="Alto"),'Matriz de Calor L2MB'!$H$13,IF(AND(I13="Baja",J13="Medio-Alto"),'Matriz de Calor L2MB'!$G$13,IF(AND(I13="Media-Baja",J13="Medio-Alto"),'Matriz de Calor L2MB'!$G$12,IF(AND(I13="Media-Baja",J13="Alto"),'Matriz de Calor L2MB'!$H$12,IF(AND(I13="Alta",J13="Bajo"),'Matriz de Calor L2MB'!$E$10,IF(AND(I13="Alta",J13="Medio-Bajo"),'Matriz de Calor L2MB'!$F$10,IF(AND(I13="Alta",J13="Medio-Alto"),'Matriz de Calor L2MB'!$G$10,IF(AND(I13="Alta",J13="Alto"),'Matriz de Calor L2MB'!$H$10,0))))))))))))))))</f>
        <v>1</v>
      </c>
      <c r="L13" s="37" t="str">
        <f t="shared" ref="L13" si="7">+IF(OR(K13=11,K13=12,K13=13,K13=14,K13=15,K13=16),"SI","NO")</f>
        <v>NO</v>
      </c>
      <c r="M13" s="36" t="s">
        <v>159</v>
      </c>
    </row>
    <row r="14" spans="3:13" ht="47.25" x14ac:dyDescent="0.25">
      <c r="C14" s="31" t="s">
        <v>17</v>
      </c>
      <c r="D14" s="25" t="s">
        <v>177</v>
      </c>
      <c r="E14" s="25" t="s">
        <v>91</v>
      </c>
      <c r="F14" s="27" t="s">
        <v>11</v>
      </c>
      <c r="G14" s="21" t="s">
        <v>15</v>
      </c>
      <c r="H14" s="21" t="s">
        <v>19</v>
      </c>
      <c r="I14" s="21" t="str">
        <f t="shared" ref="I14" si="8">IF(G14="Baja","Baja",IF(G14="Media-Baja","Media-Baja",IF(G14="Media-Alta","Media-Alta",IF(G14="Alta","Alta","Error"))))</f>
        <v>Baja</v>
      </c>
      <c r="J14" s="37" t="str">
        <f t="shared" ref="J14" si="9">IF(H14="Bajo","Bajo",IF(H14="Medio-Bajo","Medio-Bajo",IF(H14="Medio-Alto","Medio-Alto",IF(H14="Alto","Alto","Error"))))</f>
        <v>Medio-Bajo</v>
      </c>
      <c r="K14" s="38">
        <f>+IF(AND(I14="Baja",J14="Bajo"),'Matriz de Calor L2MB'!$E$13,IF(AND(I14="Media-Baja",J14="Medio-Bajo"),'Matriz de Calor L2MB'!$F$12,IF(AND(I14="Media-Baja",J14="Bajo"),'Matriz de Calor L2MB'!$E$12,IF(AND(I14="Baja",J14="Medio-Bajo"),'Matriz de Calor L2MB'!$F$13,IF(AND(I14="Media-Alta",J14="Medio-Alto"),'Matriz de Calor L2MB'!$G$11,IF(AND(I14="Media-Alta",J14="Bajo"),'Matriz de Calor L2MB'!$E$11,IF(AND(I14="Media-Alta",J14="Medio-Bajo"),'Matriz de Calor L2MB'!$F$11,IF(AND(I14="Media-Alta",J14="Alto"),'Matriz de Calor L2MB'!$H$11,IF(AND(I14="Baja",J14="Alto"),'Matriz de Calor L2MB'!$H$13,IF(AND(I14="Baja",J14="Medio-Alto"),'Matriz de Calor L2MB'!$G$13,IF(AND(I14="Media-Baja",J14="Medio-Alto"),'Matriz de Calor L2MB'!$G$12,IF(AND(I14="Media-Baja",J14="Alto"),'Matriz de Calor L2MB'!$H$12,IF(AND(I14="Alta",J14="Bajo"),'Matriz de Calor L2MB'!$E$10,IF(AND(I14="Alta",J14="Medio-Bajo"),'Matriz de Calor L2MB'!$F$10,IF(AND(I14="Alta",J14="Medio-Alto"),'Matriz de Calor L2MB'!$G$10,IF(AND(I14="Alta",J14="Alto"),'Matriz de Calor L2MB'!$H$10,0))))))))))))))))</f>
        <v>3</v>
      </c>
      <c r="L14" s="37" t="str">
        <f t="shared" ref="L14" si="10">+IF(OR(K14=11,K14=12,K14=13,K14=14,K14=15,K14=16),"SI","NO")</f>
        <v>NO</v>
      </c>
      <c r="M14" s="36" t="s">
        <v>160</v>
      </c>
    </row>
    <row r="15" spans="3:13" ht="47.25" x14ac:dyDescent="0.25">
      <c r="C15" s="31" t="s">
        <v>17</v>
      </c>
      <c r="D15" s="25" t="s">
        <v>59</v>
      </c>
      <c r="E15" s="25" t="s">
        <v>92</v>
      </c>
      <c r="F15" s="27" t="s">
        <v>11</v>
      </c>
      <c r="G15" s="21" t="s">
        <v>15</v>
      </c>
      <c r="H15" s="21" t="s">
        <v>19</v>
      </c>
      <c r="I15" s="21" t="str">
        <f t="shared" ref="I15" si="11">IF(G15="Baja","Baja",IF(G15="Media-Baja","Media-Baja",IF(G15="Media-Alta","Media-Alta",IF(G15="Alta","Alta","Error"))))</f>
        <v>Baja</v>
      </c>
      <c r="J15" s="37" t="str">
        <f t="shared" ref="J15" si="12">IF(H15="Bajo","Bajo",IF(H15="Medio-Bajo","Medio-Bajo",IF(H15="Medio-Alto","Medio-Alto",IF(H15="Alto","Alto","Error"))))</f>
        <v>Medio-Bajo</v>
      </c>
      <c r="K15" s="38">
        <f>+IF(AND(I15="Baja",J15="Bajo"),'Matriz de Calor L2MB'!$E$13,IF(AND(I15="Media-Baja",J15="Medio-Bajo"),'Matriz de Calor L2MB'!$F$12,IF(AND(I15="Media-Baja",J15="Bajo"),'Matriz de Calor L2MB'!$E$12,IF(AND(I15="Baja",J15="Medio-Bajo"),'Matriz de Calor L2MB'!$F$13,IF(AND(I15="Media-Alta",J15="Medio-Alto"),'Matriz de Calor L2MB'!$G$11,IF(AND(I15="Media-Alta",J15="Bajo"),'Matriz de Calor L2MB'!$E$11,IF(AND(I15="Media-Alta",J15="Medio-Bajo"),'Matriz de Calor L2MB'!$F$11,IF(AND(I15="Media-Alta",J15="Alto"),'Matriz de Calor L2MB'!$H$11,IF(AND(I15="Baja",J15="Alto"),'Matriz de Calor L2MB'!$H$13,IF(AND(I15="Baja",J15="Medio-Alto"),'Matriz de Calor L2MB'!$G$13,IF(AND(I15="Media-Baja",J15="Medio-Alto"),'Matriz de Calor L2MB'!$G$12,IF(AND(I15="Media-Baja",J15="Alto"),'Matriz de Calor L2MB'!$H$12,IF(AND(I15="Alta",J15="Bajo"),'Matriz de Calor L2MB'!$E$10,IF(AND(I15="Alta",J15="Medio-Bajo"),'Matriz de Calor L2MB'!$F$10,IF(AND(I15="Alta",J15="Medio-Alto"),'Matriz de Calor L2MB'!$G$10,IF(AND(I15="Alta",J15="Alto"),'Matriz de Calor L2MB'!$H$10,0))))))))))))))))</f>
        <v>3</v>
      </c>
      <c r="L15" s="37" t="str">
        <f t="shared" ref="L15" si="13">+IF(OR(K15=11,K15=12,K15=13,K15=14,K15=15,K15=16),"SI","NO")</f>
        <v>NO</v>
      </c>
      <c r="M15" s="36" t="s">
        <v>161</v>
      </c>
    </row>
    <row r="16" spans="3:13" ht="94.5" x14ac:dyDescent="0.25">
      <c r="C16" s="31" t="s">
        <v>17</v>
      </c>
      <c r="D16" s="25" t="s">
        <v>131</v>
      </c>
      <c r="E16" s="25" t="s">
        <v>130</v>
      </c>
      <c r="F16" s="27" t="s">
        <v>11</v>
      </c>
      <c r="G16" s="21" t="s">
        <v>18</v>
      </c>
      <c r="H16" s="21" t="s">
        <v>13</v>
      </c>
      <c r="I16" s="21" t="str">
        <f t="shared" ref="I16" si="14">IF(G16="Baja","Baja",IF(G16="Media-Baja","Media-Baja",IF(G16="Media-Alta","Media-Alta",IF(G16="Alta","Alta","Error"))))</f>
        <v>Media-Alta</v>
      </c>
      <c r="J16" s="37" t="str">
        <f t="shared" ref="J16" si="15">IF(H16="Bajo","Bajo",IF(H16="Medio-Bajo","Medio-Bajo",IF(H16="Medio-Alto","Medio-Alto",IF(H16="Alto","Alto","Error"))))</f>
        <v>Bajo</v>
      </c>
      <c r="K16" s="38">
        <f>+IF(AND(I16="Baja",J16="Bajo"),'Matriz de Calor L2MB'!$E$13,IF(AND(I16="Media-Baja",J16="Medio-Bajo"),'Matriz de Calor L2MB'!$F$12,IF(AND(I16="Media-Baja",J16="Bajo"),'Matriz de Calor L2MB'!$E$12,IF(AND(I16="Baja",J16="Medio-Bajo"),'Matriz de Calor L2MB'!$F$13,IF(AND(I16="Media-Alta",J16="Medio-Alto"),'Matriz de Calor L2MB'!$G$11,IF(AND(I16="Media-Alta",J16="Bajo"),'Matriz de Calor L2MB'!$E$11,IF(AND(I16="Media-Alta",J16="Medio-Bajo"),'Matriz de Calor L2MB'!$F$11,IF(AND(I16="Media-Alta",J16="Alto"),'Matriz de Calor L2MB'!$H$11,IF(AND(I16="Baja",J16="Alto"),'Matriz de Calor L2MB'!$H$13,IF(AND(I16="Baja",J16="Medio-Alto"),'Matriz de Calor L2MB'!$G$13,IF(AND(I16="Media-Baja",J16="Medio-Alto"),'Matriz de Calor L2MB'!$G$12,IF(AND(I16="Media-Baja",J16="Alto"),'Matriz de Calor L2MB'!$H$12,IF(AND(I16="Alta",J16="Bajo"),'Matriz de Calor L2MB'!$E$10,IF(AND(I16="Alta",J16="Medio-Bajo"),'Matriz de Calor L2MB'!$F$10,IF(AND(I16="Alta",J16="Medio-Alto"),'Matriz de Calor L2MB'!$G$10,IF(AND(I16="Alta",J16="Alto"),'Matriz de Calor L2MB'!$H$10,0))))))))))))))))</f>
        <v>4</v>
      </c>
      <c r="L16" s="37" t="str">
        <f t="shared" ref="L16" si="16">+IF(OR(K16=11,K16=12,K16=13,K16=14,K16=15,K16=16),"SI","NO")</f>
        <v>NO</v>
      </c>
      <c r="M16" s="36" t="s">
        <v>134</v>
      </c>
    </row>
    <row r="17" spans="3:13" ht="110.25" x14ac:dyDescent="0.25">
      <c r="C17" s="31" t="s">
        <v>148</v>
      </c>
      <c r="D17" s="25" t="s">
        <v>55</v>
      </c>
      <c r="E17" s="25" t="s">
        <v>95</v>
      </c>
      <c r="F17" s="27" t="s">
        <v>11</v>
      </c>
      <c r="G17" s="21" t="s">
        <v>12</v>
      </c>
      <c r="H17" s="21" t="s">
        <v>13</v>
      </c>
      <c r="I17" s="21" t="str">
        <f t="shared" si="0"/>
        <v>Media-Baja</v>
      </c>
      <c r="J17" s="37" t="str">
        <f t="shared" si="1"/>
        <v>Bajo</v>
      </c>
      <c r="K17" s="38">
        <f>+IF(AND(I17="Baja",J17="Bajo"),'Matriz de Calor L2MB'!$E$13,IF(AND(I17="Media-Baja",J17="Medio-Bajo"),'Matriz de Calor L2MB'!$F$12,IF(AND(I17="Media-Baja",J17="Bajo"),'Matriz de Calor L2MB'!$E$12,IF(AND(I17="Baja",J17="Medio-Bajo"),'Matriz de Calor L2MB'!$F$13,IF(AND(I17="Media-Alta",J17="Medio-Alto"),'Matriz de Calor L2MB'!$G$11,IF(AND(I17="Media-Alta",J17="Bajo"),'Matriz de Calor L2MB'!$E$11,IF(AND(I17="Media-Alta",J17="Medio-Bajo"),'Matriz de Calor L2MB'!$F$11,IF(AND(I17="Media-Alta",J17="Alto"),'Matriz de Calor L2MB'!$H$11,IF(AND(I17="Baja",J17="Alto"),'Matriz de Calor L2MB'!$H$13,IF(AND(I17="Baja",J17="Medio-Alto"),'Matriz de Calor L2MB'!$G$13,IF(AND(I17="Media-Baja",J17="Medio-Alto"),'Matriz de Calor L2MB'!$G$12,IF(AND(I17="Media-Baja",J17="Alto"),'Matriz de Calor L2MB'!$H$12,IF(AND(I17="Alta",J17="Bajo"),'Matriz de Calor L2MB'!$E$10,IF(AND(I17="Alta",J17="Medio-Bajo"),'Matriz de Calor L2MB'!$F$10,IF(AND(I17="Alta",J17="Medio-Alto"),'Matriz de Calor L2MB'!$G$10,IF(AND(I17="Alta",J17="Alto"),'Matriz de Calor L2MB'!$H$10,0))))))))))))))))</f>
        <v>2</v>
      </c>
      <c r="L17" s="37" t="str">
        <f t="shared" si="4"/>
        <v>NO</v>
      </c>
      <c r="M17" s="36" t="s">
        <v>202</v>
      </c>
    </row>
    <row r="18" spans="3:13" ht="78.75" x14ac:dyDescent="0.25">
      <c r="C18" s="31" t="s">
        <v>148</v>
      </c>
      <c r="D18" s="25" t="s">
        <v>67</v>
      </c>
      <c r="E18" s="25" t="s">
        <v>68</v>
      </c>
      <c r="F18" s="27" t="s">
        <v>14</v>
      </c>
      <c r="G18" s="21" t="s">
        <v>12</v>
      </c>
      <c r="H18" s="21" t="s">
        <v>13</v>
      </c>
      <c r="I18" s="21" t="str">
        <f t="shared" si="0"/>
        <v>Media-Baja</v>
      </c>
      <c r="J18" s="37" t="str">
        <f t="shared" si="1"/>
        <v>Bajo</v>
      </c>
      <c r="K18" s="38">
        <f>+IF(AND(I18="Baja",J18="Bajo"),'Matriz de Calor L2MB'!$E$13,IF(AND(I18="Media-Baja",J18="Medio-Bajo"),'Matriz de Calor L2MB'!$F$12,IF(AND(I18="Media-Baja",J18="Bajo"),'Matriz de Calor L2MB'!$E$12,IF(AND(I18="Baja",J18="Medio-Bajo"),'Matriz de Calor L2MB'!$F$13,IF(AND(I18="Media-Alta",J18="Medio-Alto"),'Matriz de Calor L2MB'!$G$11,IF(AND(I18="Media-Alta",J18="Bajo"),'Matriz de Calor L2MB'!$E$11,IF(AND(I18="Media-Alta",J18="Medio-Bajo"),'Matriz de Calor L2MB'!$F$11,IF(AND(I18="Media-Alta",J18="Alto"),'Matriz de Calor L2MB'!$H$11,IF(AND(I18="Baja",J18="Alto"),'Matriz de Calor L2MB'!$H$13,IF(AND(I18="Baja",J18="Medio-Alto"),'Matriz de Calor L2MB'!$G$13,IF(AND(I18="Media-Baja",J18="Medio-Alto"),'Matriz de Calor L2MB'!$G$12,IF(AND(I18="Media-Baja",J18="Alto"),'Matriz de Calor L2MB'!$H$12,IF(AND(I18="Alta",J18="Bajo"),'Matriz de Calor L2MB'!$E$10,IF(AND(I18="Alta",J18="Medio-Bajo"),'Matriz de Calor L2MB'!$F$10,IF(AND(I18="Alta",J18="Medio-Alto"),'Matriz de Calor L2MB'!$G$10,IF(AND(I18="Alta",J18="Alto"),'Matriz de Calor L2MB'!$H$10,0))))))))))))))))</f>
        <v>2</v>
      </c>
      <c r="L18" s="37" t="str">
        <f t="shared" si="4"/>
        <v>NO</v>
      </c>
      <c r="M18" s="36" t="s">
        <v>162</v>
      </c>
    </row>
    <row r="19" spans="3:13" ht="78.75" x14ac:dyDescent="0.25">
      <c r="C19" s="31" t="s">
        <v>148</v>
      </c>
      <c r="D19" s="25" t="s">
        <v>190</v>
      </c>
      <c r="E19" s="25" t="s">
        <v>183</v>
      </c>
      <c r="F19" s="27" t="s">
        <v>11</v>
      </c>
      <c r="G19" s="21" t="s">
        <v>12</v>
      </c>
      <c r="H19" s="21" t="s">
        <v>19</v>
      </c>
      <c r="I19" s="21" t="str">
        <f>IF(G19="Baja","Baja",IF(G19="Media-Baja","Media-Baja",IF(G19="Media-Alta","Media-Alta",IF(G19="Alta","Alta","Error"))))</f>
        <v>Media-Baja</v>
      </c>
      <c r="J19" s="37" t="str">
        <f>IF(H19="Bajo","Bajo",IF(H19="Medio-Bajo","Medio-Bajo",IF(H19="Medio-Alto","Medio-Alto",IF(H19="Alto","Alto","Error"))))</f>
        <v>Medio-Bajo</v>
      </c>
      <c r="K19" s="38">
        <f>+IF(AND(I19="Baja",J19="Bajo"),'Matriz de Calor L2MB'!$E$13,IF(AND(I19="Media-Baja",J19="Medio-Bajo"),'Matriz de Calor L2MB'!$F$12,IF(AND(I19="Media-Baja",J19="Bajo"),'Matriz de Calor L2MB'!$E$12,IF(AND(I19="Baja",J19="Medio-Bajo"),'Matriz de Calor L2MB'!$F$13,IF(AND(I19="Media-Alta",J19="Medio-Alto"),'Matriz de Calor L2MB'!$G$11,IF(AND(I19="Media-Alta",J19="Bajo"),'Matriz de Calor L2MB'!$E$11,IF(AND(I19="Media-Alta",J19="Medio-Bajo"),'Matriz de Calor L2MB'!$F$11,IF(AND(I19="Media-Alta",J19="Alto"),'Matriz de Calor L2MB'!$H$11,IF(AND(I19="Baja",J19="Alto"),'Matriz de Calor L2MB'!$H$13,IF(AND(I19="Baja",J19="Medio-Alto"),'Matriz de Calor L2MB'!$G$13,IF(AND(I19="Media-Baja",J19="Medio-Alto"),'Matriz de Calor L2MB'!$G$12,IF(AND(I19="Media-Baja",J19="Alto"),'Matriz de Calor L2MB'!$H$12,IF(AND(I19="Alta",J19="Bajo"),'Matriz de Calor L2MB'!$E$10,IF(AND(I19="Alta",J19="Medio-Bajo"),'Matriz de Calor L2MB'!$F$10,IF(AND(I19="Alta",J19="Medio-Alto"),'Matriz de Calor L2MB'!$G$10,IF(AND(I19="Alta",J19="Alto"),'Matriz de Calor L2MB'!$H$10,0))))))))))))))))</f>
        <v>5</v>
      </c>
      <c r="L19" s="37" t="str">
        <f>+IF(OR(K19=11,K19=12,K19=13,K19=14,K19=15,K19=16),"SI","NO")</f>
        <v>NO</v>
      </c>
      <c r="M19" s="36" t="s">
        <v>142</v>
      </c>
    </row>
    <row r="20" spans="3:13" ht="63" x14ac:dyDescent="0.25">
      <c r="C20" s="31" t="s">
        <v>148</v>
      </c>
      <c r="D20" s="25" t="s">
        <v>157</v>
      </c>
      <c r="E20" s="25" t="s">
        <v>69</v>
      </c>
      <c r="F20" s="27" t="s">
        <v>21</v>
      </c>
      <c r="G20" s="20" t="s">
        <v>15</v>
      </c>
      <c r="H20" s="20" t="s">
        <v>13</v>
      </c>
      <c r="I20" s="21" t="str">
        <f>IF(G20="Baja","Baja",IF(G20="Media-Baja","Media-Baja",IF(G20="Media-Alta","Media-Alta",IF(G20="Alta","Alta","Error"))))</f>
        <v>Baja</v>
      </c>
      <c r="J20" s="37" t="str">
        <f>IF(H20="Bajo","Bajo",IF(H20="Medio-Bajo","Medio-Bajo",IF(H20="Medio-Alto","Medio-Alto",IF(H20="Alto","Alto","Error"))))</f>
        <v>Bajo</v>
      </c>
      <c r="K20" s="38">
        <f>+IF(AND(I20="Baja",J20="Bajo"),'Matriz de Calor L2MB'!$E$13,IF(AND(I20="Media-Baja",J20="Medio-Bajo"),'Matriz de Calor L2MB'!$F$12,IF(AND(I20="Media-Baja",J20="Bajo"),'Matriz de Calor L2MB'!$E$12,IF(AND(I20="Baja",J20="Medio-Bajo"),'Matriz de Calor L2MB'!$F$13,IF(AND(I20="Media-Alta",J20="Medio-Alto"),'Matriz de Calor L2MB'!$G$11,IF(AND(I20="Media-Alta",J20="Bajo"),'Matriz de Calor L2MB'!$E$11,IF(AND(I20="Media-Alta",J20="Medio-Bajo"),'Matriz de Calor L2MB'!$F$11,IF(AND(I20="Media-Alta",J20="Alto"),'Matriz de Calor L2MB'!$H$11,IF(AND(I20="Baja",J20="Alto"),'Matriz de Calor L2MB'!$H$13,IF(AND(I20="Baja",J20="Medio-Alto"),'Matriz de Calor L2MB'!$G$13,IF(AND(I20="Media-Baja",J20="Medio-Alto"),'Matriz de Calor L2MB'!$G$12,IF(AND(I20="Media-Baja",J20="Alto"),'Matriz de Calor L2MB'!$H$12,IF(AND(I20="Alta",J20="Bajo"),'Matriz de Calor L2MB'!$E$10,IF(AND(I20="Alta",J20="Medio-Bajo"),'Matriz de Calor L2MB'!$F$10,IF(AND(I20="Alta",J20="Medio-Alto"),'Matriz de Calor L2MB'!$G$10,IF(AND(I20="Alta",J20="Alto"),'Matriz de Calor L2MB'!$H$10,0))))))))))))))))</f>
        <v>1</v>
      </c>
      <c r="L20" s="37" t="str">
        <f>+IF(OR(K20=11,K20=12,K20=13,K20=14,K20=15,K20=16),"SI","NO")</f>
        <v>NO</v>
      </c>
      <c r="M20" s="36" t="s">
        <v>192</v>
      </c>
    </row>
    <row r="21" spans="3:13" ht="94.5" x14ac:dyDescent="0.25">
      <c r="C21" s="31" t="s">
        <v>22</v>
      </c>
      <c r="D21" s="25" t="s">
        <v>102</v>
      </c>
      <c r="E21" s="25" t="s">
        <v>186</v>
      </c>
      <c r="F21" s="27" t="s">
        <v>14</v>
      </c>
      <c r="G21" s="21" t="s">
        <v>12</v>
      </c>
      <c r="H21" s="21" t="s">
        <v>13</v>
      </c>
      <c r="I21" s="21" t="str">
        <f>IF(G21="Baja","Baja",IF(G21="Media-Baja","Media-Baja",IF(G21="Media-Alta","Media-Alta",IF(G21="Alta","Alta","Error"))))</f>
        <v>Media-Baja</v>
      </c>
      <c r="J21" s="37" t="str">
        <f>IF(H21="Bajo","Bajo",IF(H21="Medio-Bajo","Medio-Bajo",IF(H21="Medio-Alto","Medio-Alto",IF(H21="Alto","Alto","Error"))))</f>
        <v>Bajo</v>
      </c>
      <c r="K21" s="38">
        <f>+IF(AND(I21="Baja",J21="Bajo"),'Matriz de Calor L2MB'!$E$13,IF(AND(I21="Media-Baja",J21="Medio-Bajo"),'Matriz de Calor L2MB'!$F$12,IF(AND(I21="Media-Baja",J21="Bajo"),'Matriz de Calor L2MB'!$E$12,IF(AND(I21="Baja",J21="Medio-Bajo"),'Matriz de Calor L2MB'!$F$13,IF(AND(I21="Media-Alta",J21="Medio-Alto"),'Matriz de Calor L2MB'!$G$11,IF(AND(I21="Media-Alta",J21="Bajo"),'Matriz de Calor L2MB'!$E$11,IF(AND(I21="Media-Alta",J21="Medio-Bajo"),'Matriz de Calor L2MB'!$F$11,IF(AND(I21="Media-Alta",J21="Alto"),'Matriz de Calor L2MB'!$H$11,IF(AND(I21="Baja",J21="Alto"),'Matriz de Calor L2MB'!$H$13,IF(AND(I21="Baja",J21="Medio-Alto"),'Matriz de Calor L2MB'!$G$13,IF(AND(I21="Media-Baja",J21="Medio-Alto"),'Matriz de Calor L2MB'!$G$12,IF(AND(I21="Media-Baja",J21="Alto"),'Matriz de Calor L2MB'!$H$12,IF(AND(I21="Alta",J21="Bajo"),'Matriz de Calor L2MB'!$E$10,IF(AND(I21="Alta",J21="Medio-Bajo"),'Matriz de Calor L2MB'!$F$10,IF(AND(I21="Alta",J21="Medio-Alto"),'Matriz de Calor L2MB'!$G$10,IF(AND(I21="Alta",J21="Alto"),'Matriz de Calor L2MB'!$H$10,0))))))))))))))))</f>
        <v>2</v>
      </c>
      <c r="L21" s="37" t="str">
        <f>+IF(OR(K21=11,K21=12,K21=13,K21=14,K21=15,K21=16),"SI","NO")</f>
        <v>NO</v>
      </c>
      <c r="M21" s="36" t="s">
        <v>163</v>
      </c>
    </row>
    <row r="22" spans="3:13" ht="189" x14ac:dyDescent="0.25">
      <c r="C22" s="31" t="s">
        <v>22</v>
      </c>
      <c r="D22" s="25" t="s">
        <v>23</v>
      </c>
      <c r="E22" s="25" t="s">
        <v>86</v>
      </c>
      <c r="F22" s="27" t="s">
        <v>11</v>
      </c>
      <c r="G22" s="21" t="s">
        <v>12</v>
      </c>
      <c r="H22" s="21" t="s">
        <v>19</v>
      </c>
      <c r="I22" s="21" t="str">
        <f t="shared" si="0"/>
        <v>Media-Baja</v>
      </c>
      <c r="J22" s="37" t="str">
        <f t="shared" si="1"/>
        <v>Medio-Bajo</v>
      </c>
      <c r="K22" s="38">
        <f>+IF(AND(I22="Baja",J22="Bajo"),'Matriz de Calor L2MB'!$E$13,IF(AND(I22="Media-Baja",J22="Medio-Bajo"),'Matriz de Calor L2MB'!$F$12,IF(AND(I22="Media-Baja",J22="Bajo"),'Matriz de Calor L2MB'!$E$12,IF(AND(I22="Baja",J22="Medio-Bajo"),'Matriz de Calor L2MB'!$F$13,IF(AND(I22="Media-Alta",J22="Medio-Alto"),'Matriz de Calor L2MB'!$G$11,IF(AND(I22="Media-Alta",J22="Bajo"),'Matriz de Calor L2MB'!$E$11,IF(AND(I22="Media-Alta",J22="Medio-Bajo"),'Matriz de Calor L2MB'!$F$11,IF(AND(I22="Media-Alta",J22="Alto"),'Matriz de Calor L2MB'!$H$11,IF(AND(I22="Baja",J22="Alto"),'Matriz de Calor L2MB'!$H$13,IF(AND(I22="Baja",J22="Medio-Alto"),'Matriz de Calor L2MB'!$G$13,IF(AND(I22="Media-Baja",J22="Medio-Alto"),'Matriz de Calor L2MB'!$G$12,IF(AND(I22="Media-Baja",J22="Alto"),'Matriz de Calor L2MB'!$H$12,IF(AND(I22="Alta",J22="Bajo"),'Matriz de Calor L2MB'!$E$10,IF(AND(I22="Alta",J22="Medio-Bajo"),'Matriz de Calor L2MB'!$F$10,IF(AND(I22="Alta",J22="Medio-Alto"),'Matriz de Calor L2MB'!$G$10,IF(AND(I22="Alta",J22="Alto"),'Matriz de Calor L2MB'!$H$10,0))))))))))))))))</f>
        <v>5</v>
      </c>
      <c r="L22" s="37" t="str">
        <f t="shared" si="4"/>
        <v>NO</v>
      </c>
      <c r="M22" s="36" t="s">
        <v>79</v>
      </c>
    </row>
    <row r="23" spans="3:13" ht="78.75" x14ac:dyDescent="0.25">
      <c r="C23" s="31" t="s">
        <v>22</v>
      </c>
      <c r="D23" s="25" t="s">
        <v>24</v>
      </c>
      <c r="E23" s="25" t="s">
        <v>199</v>
      </c>
      <c r="F23" s="27" t="s">
        <v>11</v>
      </c>
      <c r="G23" s="20" t="s">
        <v>12</v>
      </c>
      <c r="H23" s="20" t="s">
        <v>13</v>
      </c>
      <c r="I23" s="21" t="str">
        <f t="shared" si="0"/>
        <v>Media-Baja</v>
      </c>
      <c r="J23" s="37" t="str">
        <f t="shared" si="1"/>
        <v>Bajo</v>
      </c>
      <c r="K23" s="38">
        <f>+IF(AND(I23="Baja",J23="Bajo"),'Matriz de Calor L2MB'!$E$13,IF(AND(I23="Media-Baja",J23="Medio-Bajo"),'Matriz de Calor L2MB'!$F$12,IF(AND(I23="Media-Baja",J23="Bajo"),'Matriz de Calor L2MB'!$E$12,IF(AND(I23="Baja",J23="Medio-Bajo"),'Matriz de Calor L2MB'!$F$13,IF(AND(I23="Media-Alta",J23="Medio-Alto"),'Matriz de Calor L2MB'!$G$11,IF(AND(I23="Media-Alta",J23="Bajo"),'Matriz de Calor L2MB'!$E$11,IF(AND(I23="Media-Alta",J23="Medio-Bajo"),'Matriz de Calor L2MB'!$F$11,IF(AND(I23="Media-Alta",J23="Alto"),'Matriz de Calor L2MB'!$H$11,IF(AND(I23="Baja",J23="Alto"),'Matriz de Calor L2MB'!$H$13,IF(AND(I23="Baja",J23="Medio-Alto"),'Matriz de Calor L2MB'!$G$13,IF(AND(I23="Media-Baja",J23="Medio-Alto"),'Matriz de Calor L2MB'!$G$12,IF(AND(I23="Media-Baja",J23="Alto"),'Matriz de Calor L2MB'!$H$12,IF(AND(I23="Alta",J23="Bajo"),'Matriz de Calor L2MB'!$E$10,IF(AND(I23="Alta",J23="Medio-Bajo"),'Matriz de Calor L2MB'!$F$10,IF(AND(I23="Alta",J23="Medio-Alto"),'Matriz de Calor L2MB'!$G$10,IF(AND(I23="Alta",J23="Alto"),'Matriz de Calor L2MB'!$H$10,0))))))))))))))))</f>
        <v>2</v>
      </c>
      <c r="L23" s="37" t="str">
        <f t="shared" si="4"/>
        <v>NO</v>
      </c>
      <c r="M23" s="36" t="s">
        <v>80</v>
      </c>
    </row>
    <row r="24" spans="3:13" ht="94.5" x14ac:dyDescent="0.25">
      <c r="C24" s="31" t="s">
        <v>22</v>
      </c>
      <c r="D24" s="25" t="s">
        <v>132</v>
      </c>
      <c r="E24" s="25" t="s">
        <v>89</v>
      </c>
      <c r="F24" s="27" t="s">
        <v>11</v>
      </c>
      <c r="G24" s="20" t="s">
        <v>12</v>
      </c>
      <c r="H24" s="20" t="s">
        <v>19</v>
      </c>
      <c r="I24" s="21" t="str">
        <f t="shared" si="0"/>
        <v>Media-Baja</v>
      </c>
      <c r="J24" s="37" t="str">
        <f t="shared" si="1"/>
        <v>Medio-Bajo</v>
      </c>
      <c r="K24" s="38">
        <f>+IF(AND(I24="Baja",J24="Bajo"),'Matriz de Calor L2MB'!$E$13,IF(AND(I24="Media-Baja",J24="Medio-Bajo"),'Matriz de Calor L2MB'!$F$12,IF(AND(I24="Media-Baja",J24="Bajo"),'Matriz de Calor L2MB'!$E$12,IF(AND(I24="Baja",J24="Medio-Bajo"),'Matriz de Calor L2MB'!$F$13,IF(AND(I24="Media-Alta",J24="Medio-Alto"),'Matriz de Calor L2MB'!$G$11,IF(AND(I24="Media-Alta",J24="Bajo"),'Matriz de Calor L2MB'!$E$11,IF(AND(I24="Media-Alta",J24="Medio-Bajo"),'Matriz de Calor L2MB'!$F$11,IF(AND(I24="Media-Alta",J24="Alto"),'Matriz de Calor L2MB'!$H$11,IF(AND(I24="Baja",J24="Alto"),'Matriz de Calor L2MB'!$H$13,IF(AND(I24="Baja",J24="Medio-Alto"),'Matriz de Calor L2MB'!$G$13,IF(AND(I24="Media-Baja",J24="Medio-Alto"),'Matriz de Calor L2MB'!$G$12,IF(AND(I24="Media-Baja",J24="Alto"),'Matriz de Calor L2MB'!$H$12,IF(AND(I24="Alta",J24="Bajo"),'Matriz de Calor L2MB'!$E$10,IF(AND(I24="Alta",J24="Medio-Bajo"),'Matriz de Calor L2MB'!$F$10,IF(AND(I24="Alta",J24="Medio-Alto"),'Matriz de Calor L2MB'!$G$10,IF(AND(I24="Alta",J24="Alto"),'Matriz de Calor L2MB'!$H$10,0))))))))))))))))</f>
        <v>5</v>
      </c>
      <c r="L24" s="37" t="str">
        <f t="shared" si="4"/>
        <v>NO</v>
      </c>
      <c r="M24" s="36" t="s">
        <v>81</v>
      </c>
    </row>
    <row r="25" spans="3:13" ht="78.75" x14ac:dyDescent="0.25">
      <c r="C25" s="31" t="s">
        <v>106</v>
      </c>
      <c r="D25" s="25" t="s">
        <v>178</v>
      </c>
      <c r="E25" s="29" t="s">
        <v>133</v>
      </c>
      <c r="F25" s="27" t="s">
        <v>11</v>
      </c>
      <c r="G25" s="20" t="s">
        <v>12</v>
      </c>
      <c r="H25" s="20" t="s">
        <v>13</v>
      </c>
      <c r="I25" s="21" t="str">
        <f t="shared" si="0"/>
        <v>Media-Baja</v>
      </c>
      <c r="J25" s="37" t="str">
        <f t="shared" si="1"/>
        <v>Bajo</v>
      </c>
      <c r="K25" s="38">
        <f>+IF(AND(I25="Baja",J25="Bajo"),'Matriz de Calor L2MB'!$E$13,IF(AND(I25="Media-Baja",J25="Medio-Bajo"),'Matriz de Calor L2MB'!$F$12,IF(AND(I25="Media-Baja",J25="Bajo"),'Matriz de Calor L2MB'!$E$12,IF(AND(I25="Baja",J25="Medio-Bajo"),'Matriz de Calor L2MB'!$F$13,IF(AND(I25="Media-Alta",J25="Medio-Alto"),'Matriz de Calor L2MB'!$G$11,IF(AND(I25="Media-Alta",J25="Bajo"),'Matriz de Calor L2MB'!$E$11,IF(AND(I25="Media-Alta",J25="Medio-Bajo"),'Matriz de Calor L2MB'!$F$11,IF(AND(I25="Media-Alta",J25="Alto"),'Matriz de Calor L2MB'!$H$11,IF(AND(I25="Baja",J25="Alto"),'Matriz de Calor L2MB'!$H$13,IF(AND(I25="Baja",J25="Medio-Alto"),'Matriz de Calor L2MB'!$G$13,IF(AND(I25="Media-Baja",J25="Medio-Alto"),'Matriz de Calor L2MB'!$G$12,IF(AND(I25="Media-Baja",J25="Alto"),'Matriz de Calor L2MB'!$H$12,IF(AND(I25="Alta",J25="Bajo"),'Matriz de Calor L2MB'!$E$10,IF(AND(I25="Alta",J25="Medio-Bajo"),'Matriz de Calor L2MB'!$F$10,IF(AND(I25="Alta",J25="Medio-Alto"),'Matriz de Calor L2MB'!$G$10,IF(AND(I25="Alta",J25="Alto"),'Matriz de Calor L2MB'!$H$10,0))))))))))))))))</f>
        <v>2</v>
      </c>
      <c r="L25" s="37" t="str">
        <f t="shared" si="4"/>
        <v>NO</v>
      </c>
      <c r="M25" s="36" t="s">
        <v>193</v>
      </c>
    </row>
    <row r="26" spans="3:13" ht="47.25" x14ac:dyDescent="0.25">
      <c r="C26" s="31" t="s">
        <v>106</v>
      </c>
      <c r="D26" s="25" t="s">
        <v>182</v>
      </c>
      <c r="E26" s="25" t="s">
        <v>181</v>
      </c>
      <c r="F26" s="27" t="s">
        <v>11</v>
      </c>
      <c r="G26" s="20" t="s">
        <v>12</v>
      </c>
      <c r="H26" s="20" t="s">
        <v>13</v>
      </c>
      <c r="I26" s="21" t="str">
        <f t="shared" ref="I26" si="17">IF(G26="Baja","Baja",IF(G26="Media-Baja","Media-Baja",IF(G26="Media-Alta","Media-Alta",IF(G26="Alta","Alta","Error"))))</f>
        <v>Media-Baja</v>
      </c>
      <c r="J26" s="37" t="str">
        <f t="shared" ref="J26" si="18">IF(H26="Bajo","Bajo",IF(H26="Medio-Bajo","Medio-Bajo",IF(H26="Medio-Alto","Medio-Alto",IF(H26="Alto","Alto","Error"))))</f>
        <v>Bajo</v>
      </c>
      <c r="K26" s="38">
        <f>+IF(AND(I26="Baja",J26="Bajo"),'Matriz de Calor L2MB'!$E$13,IF(AND(I26="Media-Baja",J26="Medio-Bajo"),'Matriz de Calor L2MB'!$F$12,IF(AND(I26="Media-Baja",J26="Bajo"),'Matriz de Calor L2MB'!$E$12,IF(AND(I26="Baja",J26="Medio-Bajo"),'Matriz de Calor L2MB'!$F$13,IF(AND(I26="Media-Alta",J26="Medio-Alto"),'Matriz de Calor L2MB'!$G$11,IF(AND(I26="Media-Alta",J26="Bajo"),'Matriz de Calor L2MB'!$E$11,IF(AND(I26="Media-Alta",J26="Medio-Bajo"),'Matriz de Calor L2MB'!$F$11,IF(AND(I26="Media-Alta",J26="Alto"),'Matriz de Calor L2MB'!$H$11,IF(AND(I26="Baja",J26="Alto"),'Matriz de Calor L2MB'!$H$13,IF(AND(I26="Baja",J26="Medio-Alto"),'Matriz de Calor L2MB'!$G$13,IF(AND(I26="Media-Baja",J26="Medio-Alto"),'Matriz de Calor L2MB'!$G$12,IF(AND(I26="Media-Baja",J26="Alto"),'Matriz de Calor L2MB'!$H$12,IF(AND(I26="Alta",J26="Bajo"),'Matriz de Calor L2MB'!$E$10,IF(AND(I26="Alta",J26="Medio-Bajo"),'Matriz de Calor L2MB'!$F$10,IF(AND(I26="Alta",J26="Medio-Alto"),'Matriz de Calor L2MB'!$G$10,IF(AND(I26="Alta",J26="Alto"),'Matriz de Calor L2MB'!$H$10,0))))))))))))))))</f>
        <v>2</v>
      </c>
      <c r="L26" s="37" t="str">
        <f t="shared" ref="L26" si="19">+IF(OR(K26=11,K26=12,K26=13,K26=14,K26=15,K26=16),"SI","NO")</f>
        <v>NO</v>
      </c>
      <c r="M26" s="36" t="s">
        <v>194</v>
      </c>
    </row>
    <row r="27" spans="3:13" ht="78.75" x14ac:dyDescent="0.25">
      <c r="C27" s="31" t="s">
        <v>106</v>
      </c>
      <c r="D27" s="25" t="s">
        <v>60</v>
      </c>
      <c r="E27" s="25" t="s">
        <v>104</v>
      </c>
      <c r="F27" s="27" t="s">
        <v>14</v>
      </c>
      <c r="G27" s="20" t="s">
        <v>12</v>
      </c>
      <c r="H27" s="20" t="s">
        <v>13</v>
      </c>
      <c r="I27" s="21" t="str">
        <f t="shared" si="0"/>
        <v>Media-Baja</v>
      </c>
      <c r="J27" s="37" t="str">
        <f t="shared" si="1"/>
        <v>Bajo</v>
      </c>
      <c r="K27" s="38">
        <f>+IF(AND(I27="Baja",J27="Bajo"),'Matriz de Calor L2MB'!$E$13,IF(AND(I27="Media-Baja",J27="Medio-Bajo"),'Matriz de Calor L2MB'!$F$12,IF(AND(I27="Media-Baja",J27="Bajo"),'Matriz de Calor L2MB'!$E$12,IF(AND(I27="Baja",J27="Medio-Bajo"),'Matriz de Calor L2MB'!$F$13,IF(AND(I27="Media-Alta",J27="Medio-Alto"),'Matriz de Calor L2MB'!$G$11,IF(AND(I27="Media-Alta",J27="Bajo"),'Matriz de Calor L2MB'!$E$11,IF(AND(I27="Media-Alta",J27="Medio-Bajo"),'Matriz de Calor L2MB'!$F$11,IF(AND(I27="Media-Alta",J27="Alto"),'Matriz de Calor L2MB'!$H$11,IF(AND(I27="Baja",J27="Alto"),'Matriz de Calor L2MB'!$H$13,IF(AND(I27="Baja",J27="Medio-Alto"),'Matriz de Calor L2MB'!$G$13,IF(AND(I27="Media-Baja",J27="Medio-Alto"),'Matriz de Calor L2MB'!$G$12,IF(AND(I27="Media-Baja",J27="Alto"),'Matriz de Calor L2MB'!$H$12,IF(AND(I27="Alta",J27="Bajo"),'Matriz de Calor L2MB'!$E$10,IF(AND(I27="Alta",J27="Medio-Bajo"),'Matriz de Calor L2MB'!$F$10,IF(AND(I27="Alta",J27="Medio-Alto"),'Matriz de Calor L2MB'!$G$10,IF(AND(I27="Alta",J27="Alto"),'Matriz de Calor L2MB'!$H$10,0))))))))))))))))</f>
        <v>2</v>
      </c>
      <c r="L27" s="37" t="str">
        <f t="shared" si="4"/>
        <v>NO</v>
      </c>
      <c r="M27" s="36" t="s">
        <v>165</v>
      </c>
    </row>
    <row r="28" spans="3:13" ht="63" x14ac:dyDescent="0.25">
      <c r="C28" s="31" t="s">
        <v>106</v>
      </c>
      <c r="D28" s="25" t="s">
        <v>73</v>
      </c>
      <c r="E28" s="25" t="s">
        <v>96</v>
      </c>
      <c r="F28" s="27" t="s">
        <v>11</v>
      </c>
      <c r="G28" s="20" t="s">
        <v>15</v>
      </c>
      <c r="H28" s="20" t="s">
        <v>13</v>
      </c>
      <c r="I28" s="21" t="str">
        <f t="shared" ref="I28" si="20">IF(G28="Baja","Baja",IF(G28="Media-Baja","Media-Baja",IF(G28="Media-Alta","Media-Alta",IF(G28="Alta","Alta","Error"))))</f>
        <v>Baja</v>
      </c>
      <c r="J28" s="37" t="str">
        <f t="shared" ref="J28" si="21">IF(H28="Bajo","Bajo",IF(H28="Medio-Bajo","Medio-Bajo",IF(H28="Medio-Alto","Medio-Alto",IF(H28="Alto","Alto","Error"))))</f>
        <v>Bajo</v>
      </c>
      <c r="K28" s="38">
        <f>+IF(AND(I28="Baja",J28="Bajo"),'Matriz de Calor L2MB'!$E$13,IF(AND(I28="Media-Baja",J28="Medio-Bajo"),'Matriz de Calor L2MB'!$F$12,IF(AND(I28="Media-Baja",J28="Bajo"),'Matriz de Calor L2MB'!$E$12,IF(AND(I28="Baja",J28="Medio-Bajo"),'Matriz de Calor L2MB'!$F$13,IF(AND(I28="Media-Alta",J28="Medio-Alto"),'Matriz de Calor L2MB'!$G$11,IF(AND(I28="Media-Alta",J28="Bajo"),'Matriz de Calor L2MB'!$E$11,IF(AND(I28="Media-Alta",J28="Medio-Bajo"),'Matriz de Calor L2MB'!$F$11,IF(AND(I28="Media-Alta",J28="Alto"),'Matriz de Calor L2MB'!$H$11,IF(AND(I28="Baja",J28="Alto"),'Matriz de Calor L2MB'!$H$13,IF(AND(I28="Baja",J28="Medio-Alto"),'Matriz de Calor L2MB'!$G$13,IF(AND(I28="Media-Baja",J28="Medio-Alto"),'Matriz de Calor L2MB'!$G$12,IF(AND(I28="Media-Baja",J28="Alto"),'Matriz de Calor L2MB'!$H$12,IF(AND(I28="Alta",J28="Bajo"),'Matriz de Calor L2MB'!$E$10,IF(AND(I28="Alta",J28="Medio-Bajo"),'Matriz de Calor L2MB'!$F$10,IF(AND(I28="Alta",J28="Medio-Alto"),'Matriz de Calor L2MB'!$G$10,IF(AND(I28="Alta",J28="Alto"),'Matriz de Calor L2MB'!$H$10,0))))))))))))))))</f>
        <v>1</v>
      </c>
      <c r="L28" s="37" t="str">
        <f t="shared" ref="L28" si="22">+IF(OR(K28=11,K28=12,K28=13,K28=14,K28=15,K28=16),"SI","NO")</f>
        <v>NO</v>
      </c>
      <c r="M28" s="36" t="s">
        <v>164</v>
      </c>
    </row>
    <row r="29" spans="3:13" ht="63" x14ac:dyDescent="0.25">
      <c r="C29" s="31" t="s">
        <v>106</v>
      </c>
      <c r="D29" s="25" t="s">
        <v>54</v>
      </c>
      <c r="E29" s="25" t="s">
        <v>99</v>
      </c>
      <c r="F29" s="27" t="s">
        <v>14</v>
      </c>
      <c r="G29" s="20" t="s">
        <v>15</v>
      </c>
      <c r="H29" s="20" t="s">
        <v>13</v>
      </c>
      <c r="I29" s="21" t="str">
        <f t="shared" si="0"/>
        <v>Baja</v>
      </c>
      <c r="J29" s="37" t="str">
        <f t="shared" si="1"/>
        <v>Bajo</v>
      </c>
      <c r="K29" s="38">
        <f>+IF(AND(I29="Baja",J29="Bajo"),'Matriz de Calor L2MB'!$E$13,IF(AND(I29="Media-Baja",J29="Medio-Bajo"),'Matriz de Calor L2MB'!$F$12,IF(AND(I29="Media-Baja",J29="Bajo"),'Matriz de Calor L2MB'!$E$12,IF(AND(I29="Baja",J29="Medio-Bajo"),'Matriz de Calor L2MB'!$F$13,IF(AND(I29="Media-Alta",J29="Medio-Alto"),'Matriz de Calor L2MB'!$G$11,IF(AND(I29="Media-Alta",J29="Bajo"),'Matriz de Calor L2MB'!$E$11,IF(AND(I29="Media-Alta",J29="Medio-Bajo"),'Matriz de Calor L2MB'!$F$11,IF(AND(I29="Media-Alta",J29="Alto"),'Matriz de Calor L2MB'!$H$11,IF(AND(I29="Baja",J29="Alto"),'Matriz de Calor L2MB'!$H$13,IF(AND(I29="Baja",J29="Medio-Alto"),'Matriz de Calor L2MB'!$G$13,IF(AND(I29="Media-Baja",J29="Medio-Alto"),'Matriz de Calor L2MB'!$G$12,IF(AND(I29="Media-Baja",J29="Alto"),'Matriz de Calor L2MB'!$H$12,IF(AND(I29="Alta",J29="Bajo"),'Matriz de Calor L2MB'!$E$10,IF(AND(I29="Alta",J29="Medio-Bajo"),'Matriz de Calor L2MB'!$F$10,IF(AND(I29="Alta",J29="Medio-Alto"),'Matriz de Calor L2MB'!$G$10,IF(AND(I29="Alta",J29="Alto"),'Matriz de Calor L2MB'!$H$10,0))))))))))))))))</f>
        <v>1</v>
      </c>
      <c r="L29" s="37" t="str">
        <f t="shared" si="4"/>
        <v>NO</v>
      </c>
      <c r="M29" s="36" t="s">
        <v>144</v>
      </c>
    </row>
    <row r="30" spans="3:13" ht="63" x14ac:dyDescent="0.25">
      <c r="C30" s="31" t="s">
        <v>106</v>
      </c>
      <c r="D30" s="25" t="s">
        <v>56</v>
      </c>
      <c r="E30" s="25" t="s">
        <v>100</v>
      </c>
      <c r="F30" s="27" t="s">
        <v>14</v>
      </c>
      <c r="G30" s="21" t="s">
        <v>15</v>
      </c>
      <c r="H30" s="21" t="s">
        <v>13</v>
      </c>
      <c r="I30" s="21" t="str">
        <f>IF(G30="Baja","Baja",IF(G30="Media-Baja","Media-Baja",IF(G30="Media-Alta","Media-Alta",IF(G30="Alta","Alta","Error"))))</f>
        <v>Baja</v>
      </c>
      <c r="J30" s="37" t="str">
        <f>IF(H30="Bajo","Bajo",IF(H30="Medio-Bajo","Medio-Bajo",IF(H30="Medio-Alto","Medio-Alto",IF(H30="Alto","Alto","Error"))))</f>
        <v>Bajo</v>
      </c>
      <c r="K30" s="38">
        <f>+IF(AND(I30="Baja",J30="Bajo"),'Matriz de Calor L2MB'!$E$13,IF(AND(I30="Media-Baja",J30="Medio-Bajo"),'Matriz de Calor L2MB'!$F$12,IF(AND(I30="Media-Baja",J30="Bajo"),'Matriz de Calor L2MB'!$E$12,IF(AND(I30="Baja",J30="Medio-Bajo"),'Matriz de Calor L2MB'!$F$13,IF(AND(I30="Media-Alta",J30="Medio-Alto"),'Matriz de Calor L2MB'!$G$11,IF(AND(I30="Media-Alta",J30="Bajo"),'Matriz de Calor L2MB'!$E$11,IF(AND(I30="Media-Alta",J30="Medio-Bajo"),'Matriz de Calor L2MB'!$F$11,IF(AND(I30="Media-Alta",J30="Alto"),'Matriz de Calor L2MB'!$H$11,IF(AND(I30="Baja",J30="Alto"),'Matriz de Calor L2MB'!$H$13,IF(AND(I30="Baja",J30="Medio-Alto"),'Matriz de Calor L2MB'!$G$13,IF(AND(I30="Media-Baja",J30="Medio-Alto"),'Matriz de Calor L2MB'!$G$12,IF(AND(I30="Media-Baja",J30="Alto"),'Matriz de Calor L2MB'!$H$12,IF(AND(I30="Alta",J30="Bajo"),'Matriz de Calor L2MB'!$E$10,IF(AND(I30="Alta",J30="Medio-Bajo"),'Matriz de Calor L2MB'!$F$10,IF(AND(I30="Alta",J30="Medio-Alto"),'Matriz de Calor L2MB'!$G$10,IF(AND(I30="Alta",J30="Alto"),'Matriz de Calor L2MB'!$H$10,0))))))))))))))))</f>
        <v>1</v>
      </c>
      <c r="L30" s="37" t="str">
        <f>+IF(OR(K30=11,K30=12,K30=13,K30=14,K30=15,K30=16),"SI","NO")</f>
        <v>NO</v>
      </c>
      <c r="M30" s="36" t="s">
        <v>145</v>
      </c>
    </row>
    <row r="31" spans="3:13" ht="63" x14ac:dyDescent="0.25">
      <c r="C31" s="31" t="s">
        <v>106</v>
      </c>
      <c r="D31" s="29" t="s">
        <v>191</v>
      </c>
      <c r="E31" s="29" t="s">
        <v>184</v>
      </c>
      <c r="F31" s="34" t="s">
        <v>11</v>
      </c>
      <c r="G31" s="21" t="s">
        <v>15</v>
      </c>
      <c r="H31" s="21" t="s">
        <v>13</v>
      </c>
      <c r="I31" s="21" t="str">
        <f>IF(G31="Baja","Baja",IF(G31="Media-Baja","Media-Baja",IF(G31="Media-Alta","Media-Alta",IF(G31="Alta","Alta","Error"))))</f>
        <v>Baja</v>
      </c>
      <c r="J31" s="37" t="str">
        <f>IF(H31="Bajo","Bajo",IF(H31="Medio-Bajo","Medio-Bajo",IF(H31="Medio-Alto","Medio-Alto",IF(H31="Alto","Alto","Error"))))</f>
        <v>Bajo</v>
      </c>
      <c r="K31" s="38">
        <f>+IF(AND(I31="Baja",J31="Bajo"),'Matriz de Calor L2MB'!$E$13,IF(AND(I31="Media-Baja",J31="Medio-Bajo"),'Matriz de Calor L2MB'!$F$12,IF(AND(I31="Media-Baja",J31="Bajo"),'Matriz de Calor L2MB'!$E$12,IF(AND(I31="Baja",J31="Medio-Bajo"),'Matriz de Calor L2MB'!$F$13,IF(AND(I31="Media-Alta",J31="Medio-Alto"),'Matriz de Calor L2MB'!$G$11,IF(AND(I31="Media-Alta",J31="Bajo"),'Matriz de Calor L2MB'!$E$11,IF(AND(I31="Media-Alta",J31="Medio-Bajo"),'Matriz de Calor L2MB'!$F$11,IF(AND(I31="Media-Alta",J31="Alto"),'Matriz de Calor L2MB'!$H$11,IF(AND(I31="Baja",J31="Alto"),'Matriz de Calor L2MB'!$H$13,IF(AND(I31="Baja",J31="Medio-Alto"),'Matriz de Calor L2MB'!$G$13,IF(AND(I31="Media-Baja",J31="Medio-Alto"),'Matriz de Calor L2MB'!$G$12,IF(AND(I31="Media-Baja",J31="Alto"),'Matriz de Calor L2MB'!$H$12,IF(AND(I31="Alta",J31="Bajo"),'Matriz de Calor L2MB'!$E$10,IF(AND(I31="Alta",J31="Medio-Bajo"),'Matriz de Calor L2MB'!$F$10,IF(AND(I31="Alta",J31="Medio-Alto"),'Matriz de Calor L2MB'!$G$10,IF(AND(I31="Alta",J31="Alto"),'Matriz de Calor L2MB'!$H$10,0))))))))))))))))</f>
        <v>1</v>
      </c>
      <c r="L31" s="37" t="str">
        <f>+IF(OR(K31=11,K31=12,K31=13,K31=14,K31=15,K31=16),"SI","NO")</f>
        <v>NO</v>
      </c>
      <c r="M31" s="36" t="s">
        <v>203</v>
      </c>
    </row>
    <row r="32" spans="3:13" ht="141.75" x14ac:dyDescent="0.25">
      <c r="C32" s="31" t="s">
        <v>25</v>
      </c>
      <c r="D32" s="25" t="s">
        <v>72</v>
      </c>
      <c r="E32" s="25" t="s">
        <v>204</v>
      </c>
      <c r="F32" s="24" t="s">
        <v>14</v>
      </c>
      <c r="G32" s="20" t="s">
        <v>18</v>
      </c>
      <c r="H32" s="20" t="s">
        <v>13</v>
      </c>
      <c r="I32" s="21" t="str">
        <f t="shared" si="0"/>
        <v>Media-Alta</v>
      </c>
      <c r="J32" s="37" t="str">
        <f t="shared" si="1"/>
        <v>Bajo</v>
      </c>
      <c r="K32" s="38">
        <f>+IF(AND(I32="Baja",J32="Bajo"),'Matriz de Calor L2MB'!$E$13,IF(AND(I32="Media-Baja",J32="Medio-Bajo"),'Matriz de Calor L2MB'!$F$12,IF(AND(I32="Media-Baja",J32="Bajo"),'Matriz de Calor L2MB'!$E$12,IF(AND(I32="Baja",J32="Medio-Bajo"),'Matriz de Calor L2MB'!$F$13,IF(AND(I32="Media-Alta",J32="Medio-Alto"),'Matriz de Calor L2MB'!$G$11,IF(AND(I32="Media-Alta",J32="Bajo"),'Matriz de Calor L2MB'!$E$11,IF(AND(I32="Media-Alta",J32="Medio-Bajo"),'Matriz de Calor L2MB'!$F$11,IF(AND(I32="Media-Alta",J32="Alto"),'Matriz de Calor L2MB'!$H$11,IF(AND(I32="Baja",J32="Alto"),'Matriz de Calor L2MB'!$H$13,IF(AND(I32="Baja",J32="Medio-Alto"),'Matriz de Calor L2MB'!$G$13,IF(AND(I32="Media-Baja",J32="Medio-Alto"),'Matriz de Calor L2MB'!$G$12,IF(AND(I32="Media-Baja",J32="Alto"),'Matriz de Calor L2MB'!$H$12,IF(AND(I32="Alta",J32="Bajo"),'Matriz de Calor L2MB'!$E$10,IF(AND(I32="Alta",J32="Medio-Bajo"),'Matriz de Calor L2MB'!$F$10,IF(AND(I32="Alta",J32="Medio-Alto"),'Matriz de Calor L2MB'!$G$10,IF(AND(I32="Alta",J32="Alto"),'Matriz de Calor L2MB'!$H$10,0))))))))))))))))</f>
        <v>4</v>
      </c>
      <c r="L32" s="37" t="str">
        <f t="shared" si="4"/>
        <v>NO</v>
      </c>
      <c r="M32" s="36" t="s">
        <v>167</v>
      </c>
    </row>
    <row r="33" spans="3:13" ht="47.25" x14ac:dyDescent="0.25">
      <c r="C33" s="31" t="s">
        <v>25</v>
      </c>
      <c r="D33" s="25" t="s">
        <v>94</v>
      </c>
      <c r="E33" s="25" t="s">
        <v>103</v>
      </c>
      <c r="F33" s="27" t="s">
        <v>21</v>
      </c>
      <c r="G33" s="20" t="s">
        <v>18</v>
      </c>
      <c r="H33" s="20" t="s">
        <v>13</v>
      </c>
      <c r="I33" s="21" t="str">
        <f t="shared" si="0"/>
        <v>Media-Alta</v>
      </c>
      <c r="J33" s="37" t="str">
        <f t="shared" si="1"/>
        <v>Bajo</v>
      </c>
      <c r="K33" s="38">
        <f>+IF(AND(I33="Baja",J33="Bajo"),'Matriz de Calor L2MB'!$E$13,IF(AND(I33="Media-Baja",J33="Medio-Bajo"),'Matriz de Calor L2MB'!$F$12,IF(AND(I33="Media-Baja",J33="Bajo"),'Matriz de Calor L2MB'!$E$12,IF(AND(I33="Baja",J33="Medio-Bajo"),'Matriz de Calor L2MB'!$F$13,IF(AND(I33="Media-Alta",J33="Medio-Alto"),'Matriz de Calor L2MB'!$G$11,IF(AND(I33="Media-Alta",J33="Bajo"),'Matriz de Calor L2MB'!$E$11,IF(AND(I33="Media-Alta",J33="Medio-Bajo"),'Matriz de Calor L2MB'!$F$11,IF(AND(I33="Media-Alta",J33="Alto"),'Matriz de Calor L2MB'!$H$11,IF(AND(I33="Baja",J33="Alto"),'Matriz de Calor L2MB'!$H$13,IF(AND(I33="Baja",J33="Medio-Alto"),'Matriz de Calor L2MB'!$G$13,IF(AND(I33="Media-Baja",J33="Medio-Alto"),'Matriz de Calor L2MB'!$G$12,IF(AND(I33="Media-Baja",J33="Alto"),'Matriz de Calor L2MB'!$H$12,IF(AND(I33="Alta",J33="Bajo"),'Matriz de Calor L2MB'!$E$10,IF(AND(I33="Alta",J33="Medio-Bajo"),'Matriz de Calor L2MB'!$F$10,IF(AND(I33="Alta",J33="Medio-Alto"),'Matriz de Calor L2MB'!$G$10,IF(AND(I33="Alta",J33="Alto"),'Matriz de Calor L2MB'!$H$10,0))))))))))))))))</f>
        <v>4</v>
      </c>
      <c r="L33" s="37" t="str">
        <f t="shared" si="4"/>
        <v>NO</v>
      </c>
      <c r="M33" s="36" t="s">
        <v>168</v>
      </c>
    </row>
    <row r="34" spans="3:13" ht="47.25" x14ac:dyDescent="0.25">
      <c r="C34" s="31" t="s">
        <v>25</v>
      </c>
      <c r="D34" s="25" t="s">
        <v>26</v>
      </c>
      <c r="E34" s="25" t="s">
        <v>27</v>
      </c>
      <c r="F34" s="27" t="s">
        <v>11</v>
      </c>
      <c r="G34" s="20" t="s">
        <v>15</v>
      </c>
      <c r="H34" s="20" t="s">
        <v>13</v>
      </c>
      <c r="I34" s="21" t="str">
        <f t="shared" si="0"/>
        <v>Baja</v>
      </c>
      <c r="J34" s="37" t="str">
        <f t="shared" si="1"/>
        <v>Bajo</v>
      </c>
      <c r="K34" s="38">
        <f>+IF(AND(I34="Baja",J34="Bajo"),'Matriz de Calor L2MB'!$E$13,IF(AND(I34="Media-Baja",J34="Medio-Bajo"),'Matriz de Calor L2MB'!$F$12,IF(AND(I34="Media-Baja",J34="Bajo"),'Matriz de Calor L2MB'!$E$12,IF(AND(I34="Baja",J34="Medio-Bajo"),'Matriz de Calor L2MB'!$F$13,IF(AND(I34="Media-Alta",J34="Medio-Alto"),'Matriz de Calor L2MB'!$G$11,IF(AND(I34="Media-Alta",J34="Bajo"),'Matriz de Calor L2MB'!$E$11,IF(AND(I34="Media-Alta",J34="Medio-Bajo"),'Matriz de Calor L2MB'!$F$11,IF(AND(I34="Media-Alta",J34="Alto"),'Matriz de Calor L2MB'!$H$11,IF(AND(I34="Baja",J34="Alto"),'Matriz de Calor L2MB'!$H$13,IF(AND(I34="Baja",J34="Medio-Alto"),'Matriz de Calor L2MB'!$G$13,IF(AND(I34="Media-Baja",J34="Medio-Alto"),'Matriz de Calor L2MB'!$G$12,IF(AND(I34="Media-Baja",J34="Alto"),'Matriz de Calor L2MB'!$H$12,IF(AND(I34="Alta",J34="Bajo"),'Matriz de Calor L2MB'!$E$10,IF(AND(I34="Alta",J34="Medio-Bajo"),'Matriz de Calor L2MB'!$F$10,IF(AND(I34="Alta",J34="Medio-Alto"),'Matriz de Calor L2MB'!$G$10,IF(AND(I34="Alta",J34="Alto"),'Matriz de Calor L2MB'!$H$10,0))))))))))))))))</f>
        <v>1</v>
      </c>
      <c r="L34" s="37" t="str">
        <f t="shared" si="4"/>
        <v>NO</v>
      </c>
      <c r="M34" s="36" t="s">
        <v>195</v>
      </c>
    </row>
    <row r="35" spans="3:13" ht="189" x14ac:dyDescent="0.25">
      <c r="C35" s="31" t="s">
        <v>28</v>
      </c>
      <c r="D35" s="25" t="s">
        <v>126</v>
      </c>
      <c r="E35" s="25" t="s">
        <v>153</v>
      </c>
      <c r="F35" s="27" t="s">
        <v>11</v>
      </c>
      <c r="G35" s="20" t="s">
        <v>12</v>
      </c>
      <c r="H35" s="20" t="s">
        <v>20</v>
      </c>
      <c r="I35" s="21" t="str">
        <f t="shared" si="0"/>
        <v>Media-Baja</v>
      </c>
      <c r="J35" s="37" t="str">
        <f t="shared" si="1"/>
        <v>Medio-Alto</v>
      </c>
      <c r="K35" s="38">
        <f>+IF(AND(I35="Baja",J35="Bajo"),'Matriz de Calor L2MB'!$E$13,IF(AND(I35="Media-Baja",J35="Medio-Bajo"),'Matriz de Calor L2MB'!$F$12,IF(AND(I35="Media-Baja",J35="Bajo"),'Matriz de Calor L2MB'!$E$12,IF(AND(I35="Baja",J35="Medio-Bajo"),'Matriz de Calor L2MB'!$F$13,IF(AND(I35="Media-Alta",J35="Medio-Alto"),'Matriz de Calor L2MB'!$G$11,IF(AND(I35="Media-Alta",J35="Bajo"),'Matriz de Calor L2MB'!$E$11,IF(AND(I35="Media-Alta",J35="Medio-Bajo"),'Matriz de Calor L2MB'!$F$11,IF(AND(I35="Media-Alta",J35="Alto"),'Matriz de Calor L2MB'!$H$11,IF(AND(I35="Baja",J35="Alto"),'Matriz de Calor L2MB'!$H$13,IF(AND(I35="Baja",J35="Medio-Alto"),'Matriz de Calor L2MB'!$G$13,IF(AND(I35="Media-Baja",J35="Medio-Alto"),'Matriz de Calor L2MB'!$G$12,IF(AND(I35="Media-Baja",J35="Alto"),'Matriz de Calor L2MB'!$H$12,IF(AND(I35="Alta",J35="Bajo"),'Matriz de Calor L2MB'!$E$10,IF(AND(I35="Alta",J35="Medio-Bajo"),'Matriz de Calor L2MB'!$F$10,IF(AND(I35="Alta",J35="Medio-Alto"),'Matriz de Calor L2MB'!$G$10,IF(AND(I35="Alta",J35="Alto"),'Matriz de Calor L2MB'!$H$10,0))))))))))))))))</f>
        <v>9</v>
      </c>
      <c r="L35" s="37" t="str">
        <f t="shared" si="4"/>
        <v>NO</v>
      </c>
      <c r="M35" s="36" t="s">
        <v>76</v>
      </c>
    </row>
    <row r="36" spans="3:13" ht="126" x14ac:dyDescent="0.25">
      <c r="C36" s="31" t="s">
        <v>28</v>
      </c>
      <c r="D36" s="25" t="s">
        <v>127</v>
      </c>
      <c r="E36" s="25" t="s">
        <v>129</v>
      </c>
      <c r="F36" s="27" t="s">
        <v>11</v>
      </c>
      <c r="G36" s="20" t="s">
        <v>12</v>
      </c>
      <c r="H36" s="20" t="s">
        <v>20</v>
      </c>
      <c r="I36" s="21" t="str">
        <f t="shared" ref="I36" si="23">IF(G36="Baja","Baja",IF(G36="Media-Baja","Media-Baja",IF(G36="Media-Alta","Media-Alta",IF(G36="Alta","Alta","Error"))))</f>
        <v>Media-Baja</v>
      </c>
      <c r="J36" s="37" t="str">
        <f t="shared" ref="J36" si="24">IF(H36="Bajo","Bajo",IF(H36="Medio-Bajo","Medio-Bajo",IF(H36="Medio-Alto","Medio-Alto",IF(H36="Alto","Alto","Error"))))</f>
        <v>Medio-Alto</v>
      </c>
      <c r="K36" s="38">
        <f>+IF(AND(I36="Baja",J36="Bajo"),'Matriz de Calor L2MB'!$E$13,IF(AND(I36="Media-Baja",J36="Medio-Bajo"),'Matriz de Calor L2MB'!$F$12,IF(AND(I36="Media-Baja",J36="Bajo"),'Matriz de Calor L2MB'!$E$12,IF(AND(I36="Baja",J36="Medio-Bajo"),'Matriz de Calor L2MB'!$F$13,IF(AND(I36="Media-Alta",J36="Medio-Alto"),'Matriz de Calor L2MB'!$G$11,IF(AND(I36="Media-Alta",J36="Bajo"),'Matriz de Calor L2MB'!$E$11,IF(AND(I36="Media-Alta",J36="Medio-Bajo"),'Matriz de Calor L2MB'!$F$11,IF(AND(I36="Media-Alta",J36="Alto"),'Matriz de Calor L2MB'!$H$11,IF(AND(I36="Baja",J36="Alto"),'Matriz de Calor L2MB'!$H$13,IF(AND(I36="Baja",J36="Medio-Alto"),'Matriz de Calor L2MB'!$G$13,IF(AND(I36="Media-Baja",J36="Medio-Alto"),'Matriz de Calor L2MB'!$G$12,IF(AND(I36="Media-Baja",J36="Alto"),'Matriz de Calor L2MB'!$H$12,IF(AND(I36="Alta",J36="Bajo"),'Matriz de Calor L2MB'!$E$10,IF(AND(I36="Alta",J36="Medio-Bajo"),'Matriz de Calor L2MB'!$F$10,IF(AND(I36="Alta",J36="Medio-Alto"),'Matriz de Calor L2MB'!$G$10,IF(AND(I36="Alta",J36="Alto"),'Matriz de Calor L2MB'!$H$10,0))))))))))))))))</f>
        <v>9</v>
      </c>
      <c r="L36" s="37" t="str">
        <f t="shared" ref="L36" si="25">+IF(OR(K36=11,K36=12,K36=13,K36=14,K36=15,K36=16),"SI","NO")</f>
        <v>NO</v>
      </c>
      <c r="M36" s="36" t="s">
        <v>205</v>
      </c>
    </row>
    <row r="37" spans="3:13" ht="78.75" x14ac:dyDescent="0.25">
      <c r="C37" s="31" t="s">
        <v>28</v>
      </c>
      <c r="D37" s="25" t="s">
        <v>29</v>
      </c>
      <c r="E37" s="25" t="s">
        <v>87</v>
      </c>
      <c r="F37" s="27" t="s">
        <v>11</v>
      </c>
      <c r="G37" s="20" t="s">
        <v>12</v>
      </c>
      <c r="H37" s="20" t="s">
        <v>13</v>
      </c>
      <c r="I37" s="21" t="str">
        <f t="shared" si="0"/>
        <v>Media-Baja</v>
      </c>
      <c r="J37" s="37" t="str">
        <f t="shared" si="1"/>
        <v>Bajo</v>
      </c>
      <c r="K37" s="38">
        <f>+IF(AND(I37="Baja",J37="Bajo"),'Matriz de Calor L2MB'!$E$13,IF(AND(I37="Media-Baja",J37="Medio-Bajo"),'Matriz de Calor L2MB'!$F$12,IF(AND(I37="Media-Baja",J37="Bajo"),'Matriz de Calor L2MB'!$E$12,IF(AND(I37="Baja",J37="Medio-Bajo"),'Matriz de Calor L2MB'!$F$13,IF(AND(I37="Media-Alta",J37="Medio-Alto"),'Matriz de Calor L2MB'!$G$11,IF(AND(I37="Media-Alta",J37="Bajo"),'Matriz de Calor L2MB'!$E$11,IF(AND(I37="Media-Alta",J37="Medio-Bajo"),'Matriz de Calor L2MB'!$F$11,IF(AND(I37="Media-Alta",J37="Alto"),'Matriz de Calor L2MB'!$H$11,IF(AND(I37="Baja",J37="Alto"),'Matriz de Calor L2MB'!$H$13,IF(AND(I37="Baja",J37="Medio-Alto"),'Matriz de Calor L2MB'!$G$13,IF(AND(I37="Media-Baja",J37="Medio-Alto"),'Matriz de Calor L2MB'!$G$12,IF(AND(I37="Media-Baja",J37="Alto"),'Matriz de Calor L2MB'!$H$12,IF(AND(I37="Alta",J37="Bajo"),'Matriz de Calor L2MB'!$E$10,IF(AND(I37="Alta",J37="Medio-Bajo"),'Matriz de Calor L2MB'!$F$10,IF(AND(I37="Alta",J37="Medio-Alto"),'Matriz de Calor L2MB'!$G$10,IF(AND(I37="Alta",J37="Alto"),'Matriz de Calor L2MB'!$H$10,0))))))))))))))))</f>
        <v>2</v>
      </c>
      <c r="L37" s="37" t="str">
        <f t="shared" si="4"/>
        <v>NO</v>
      </c>
      <c r="M37" s="36" t="s">
        <v>77</v>
      </c>
    </row>
    <row r="38" spans="3:13" ht="110.25" x14ac:dyDescent="0.25">
      <c r="C38" s="31" t="s">
        <v>28</v>
      </c>
      <c r="D38" s="25" t="s">
        <v>62</v>
      </c>
      <c r="E38" s="25" t="s">
        <v>200</v>
      </c>
      <c r="F38" s="27" t="s">
        <v>14</v>
      </c>
      <c r="G38" s="20" t="s">
        <v>12</v>
      </c>
      <c r="H38" s="20" t="s">
        <v>13</v>
      </c>
      <c r="I38" s="21" t="str">
        <f t="shared" si="0"/>
        <v>Media-Baja</v>
      </c>
      <c r="J38" s="37" t="str">
        <f t="shared" si="1"/>
        <v>Bajo</v>
      </c>
      <c r="K38" s="38">
        <f>+IF(AND(I38="Baja",J38="Bajo"),'Matriz de Calor L2MB'!$E$13,IF(AND(I38="Media-Baja",J38="Medio-Bajo"),'Matriz de Calor L2MB'!$F$12,IF(AND(I38="Media-Baja",J38="Bajo"),'Matriz de Calor L2MB'!$E$12,IF(AND(I38="Baja",J38="Medio-Bajo"),'Matriz de Calor L2MB'!$F$13,IF(AND(I38="Media-Alta",J38="Medio-Alto"),'Matriz de Calor L2MB'!$G$11,IF(AND(I38="Media-Alta",J38="Bajo"),'Matriz de Calor L2MB'!$E$11,IF(AND(I38="Media-Alta",J38="Medio-Bajo"),'Matriz de Calor L2MB'!$F$11,IF(AND(I38="Media-Alta",J38="Alto"),'Matriz de Calor L2MB'!$H$11,IF(AND(I38="Baja",J38="Alto"),'Matriz de Calor L2MB'!$H$13,IF(AND(I38="Baja",J38="Medio-Alto"),'Matriz de Calor L2MB'!$G$13,IF(AND(I38="Media-Baja",J38="Medio-Alto"),'Matriz de Calor L2MB'!$G$12,IF(AND(I38="Media-Baja",J38="Alto"),'Matriz de Calor L2MB'!$H$12,IF(AND(I38="Alta",J38="Bajo"),'Matriz de Calor L2MB'!$E$10,IF(AND(I38="Alta",J38="Medio-Bajo"),'Matriz de Calor L2MB'!$F$10,IF(AND(I38="Alta",J38="Medio-Alto"),'Matriz de Calor L2MB'!$G$10,IF(AND(I38="Alta",J38="Alto"),'Matriz de Calor L2MB'!$H$10,0))))))))))))))))</f>
        <v>2</v>
      </c>
      <c r="L38" s="37" t="str">
        <f t="shared" si="4"/>
        <v>NO</v>
      </c>
      <c r="M38" s="36" t="s">
        <v>146</v>
      </c>
    </row>
    <row r="39" spans="3:13" ht="47.25" x14ac:dyDescent="0.25">
      <c r="C39" s="31" t="s">
        <v>28</v>
      </c>
      <c r="D39" s="25" t="s">
        <v>65</v>
      </c>
      <c r="E39" s="25" t="s">
        <v>185</v>
      </c>
      <c r="F39" s="24" t="s">
        <v>11</v>
      </c>
      <c r="G39" s="20" t="s">
        <v>15</v>
      </c>
      <c r="H39" s="20" t="s">
        <v>19</v>
      </c>
      <c r="I39" s="21" t="str">
        <f t="shared" si="0"/>
        <v>Baja</v>
      </c>
      <c r="J39" s="37" t="str">
        <f t="shared" si="1"/>
        <v>Medio-Bajo</v>
      </c>
      <c r="K39" s="38">
        <f>+IF(AND(I39="Baja",J39="Bajo"),'Matriz de Calor L2MB'!$E$13,IF(AND(I39="Media-Baja",J39="Medio-Bajo"),'Matriz de Calor L2MB'!$F$12,IF(AND(I39="Media-Baja",J39="Bajo"),'Matriz de Calor L2MB'!$E$12,IF(AND(I39="Baja",J39="Medio-Bajo"),'Matriz de Calor L2MB'!$F$13,IF(AND(I39="Media-Alta",J39="Medio-Alto"),'Matriz de Calor L2MB'!$G$11,IF(AND(I39="Media-Alta",J39="Bajo"),'Matriz de Calor L2MB'!$E$11,IF(AND(I39="Media-Alta",J39="Medio-Bajo"),'Matriz de Calor L2MB'!$F$11,IF(AND(I39="Media-Alta",J39="Alto"),'Matriz de Calor L2MB'!$H$11,IF(AND(I39="Baja",J39="Alto"),'Matriz de Calor L2MB'!$H$13,IF(AND(I39="Baja",J39="Medio-Alto"),'Matriz de Calor L2MB'!$G$13,IF(AND(I39="Media-Baja",J39="Medio-Alto"),'Matriz de Calor L2MB'!$G$12,IF(AND(I39="Media-Baja",J39="Alto"),'Matriz de Calor L2MB'!$H$12,IF(AND(I39="Alta",J39="Bajo"),'Matriz de Calor L2MB'!$E$10,IF(AND(I39="Alta",J39="Medio-Bajo"),'Matriz de Calor L2MB'!$F$10,IF(AND(I39="Alta",J39="Medio-Alto"),'Matriz de Calor L2MB'!$G$10,IF(AND(I39="Alta",J39="Alto"),'Matriz de Calor L2MB'!$H$10,0))))))))))))))))</f>
        <v>3</v>
      </c>
      <c r="L39" s="37" t="str">
        <f t="shared" si="4"/>
        <v>NO</v>
      </c>
      <c r="M39" s="36" t="s">
        <v>206</v>
      </c>
    </row>
    <row r="40" spans="3:13" ht="47.25" x14ac:dyDescent="0.25">
      <c r="C40" s="31" t="s">
        <v>28</v>
      </c>
      <c r="D40" s="25" t="s">
        <v>53</v>
      </c>
      <c r="E40" s="25" t="s">
        <v>93</v>
      </c>
      <c r="F40" s="24" t="s">
        <v>11</v>
      </c>
      <c r="G40" s="20" t="s">
        <v>15</v>
      </c>
      <c r="H40" s="20" t="s">
        <v>19</v>
      </c>
      <c r="I40" s="21" t="str">
        <f t="shared" ref="I40:I43" si="26">IF(G40="Baja","Baja",IF(G40="Media-Baja","Media-Baja",IF(G40="Media-Alta","Media-Alta",IF(G40="Alta","Alta","Error"))))</f>
        <v>Baja</v>
      </c>
      <c r="J40" s="37" t="str">
        <f t="shared" ref="J40:J43" si="27">IF(H40="Bajo","Bajo",IF(H40="Medio-Bajo","Medio-Bajo",IF(H40="Medio-Alto","Medio-Alto",IF(H40="Alto","Alto","Error"))))</f>
        <v>Medio-Bajo</v>
      </c>
      <c r="K40" s="38">
        <f>+IF(AND(I40="Baja",J40="Bajo"),'Matriz de Calor L2MB'!$E$13,IF(AND(I40="Media-Baja",J40="Medio-Bajo"),'Matriz de Calor L2MB'!$F$12,IF(AND(I40="Media-Baja",J40="Bajo"),'Matriz de Calor L2MB'!$E$12,IF(AND(I40="Baja",J40="Medio-Bajo"),'Matriz de Calor L2MB'!$F$13,IF(AND(I40="Media-Alta",J40="Medio-Alto"),'Matriz de Calor L2MB'!$G$11,IF(AND(I40="Media-Alta",J40="Bajo"),'Matriz de Calor L2MB'!$E$11,IF(AND(I40="Media-Alta",J40="Medio-Bajo"),'Matriz de Calor L2MB'!$F$11,IF(AND(I40="Media-Alta",J40="Alto"),'Matriz de Calor L2MB'!$H$11,IF(AND(I40="Baja",J40="Alto"),'Matriz de Calor L2MB'!$H$13,IF(AND(I40="Baja",J40="Medio-Alto"),'Matriz de Calor L2MB'!$G$13,IF(AND(I40="Media-Baja",J40="Medio-Alto"),'Matriz de Calor L2MB'!$G$12,IF(AND(I40="Media-Baja",J40="Alto"),'Matriz de Calor L2MB'!$H$12,IF(AND(I40="Alta",J40="Bajo"),'Matriz de Calor L2MB'!$E$10,IF(AND(I40="Alta",J40="Medio-Bajo"),'Matriz de Calor L2MB'!$F$10,IF(AND(I40="Alta",J40="Medio-Alto"),'Matriz de Calor L2MB'!$G$10,IF(AND(I40="Alta",J40="Alto"),'Matriz de Calor L2MB'!$H$10,0))))))))))))))))</f>
        <v>3</v>
      </c>
      <c r="L40" s="37" t="str">
        <f t="shared" ref="L40:L43" si="28">+IF(OR(K40=11,K40=12,K40=13,K40=14,K40=15,K40=16),"SI","NO")</f>
        <v>NO</v>
      </c>
      <c r="M40" s="36" t="s">
        <v>207</v>
      </c>
    </row>
    <row r="41" spans="3:13" ht="31.5" x14ac:dyDescent="0.25">
      <c r="C41" s="31" t="s">
        <v>28</v>
      </c>
      <c r="D41" s="25" t="s">
        <v>111</v>
      </c>
      <c r="E41" s="25" t="s">
        <v>114</v>
      </c>
      <c r="F41" s="24" t="s">
        <v>11</v>
      </c>
      <c r="G41" s="20" t="s">
        <v>15</v>
      </c>
      <c r="H41" s="20" t="s">
        <v>20</v>
      </c>
      <c r="I41" s="21" t="str">
        <f t="shared" si="26"/>
        <v>Baja</v>
      </c>
      <c r="J41" s="37" t="str">
        <f t="shared" si="27"/>
        <v>Medio-Alto</v>
      </c>
      <c r="K41" s="38">
        <f>+IF(AND(I41="Baja",J41="Bajo"),'Matriz de Calor L2MB'!$E$13,IF(AND(I41="Media-Baja",J41="Medio-Bajo"),'Matriz de Calor L2MB'!$F$12,IF(AND(I41="Media-Baja",J41="Bajo"),'Matriz de Calor L2MB'!$E$12,IF(AND(I41="Baja",J41="Medio-Bajo"),'Matriz de Calor L2MB'!$F$13,IF(AND(I41="Media-Alta",J41="Medio-Alto"),'Matriz de Calor L2MB'!$G$11,IF(AND(I41="Media-Alta",J41="Bajo"),'Matriz de Calor L2MB'!$E$11,IF(AND(I41="Media-Alta",J41="Medio-Bajo"),'Matriz de Calor L2MB'!$F$11,IF(AND(I41="Media-Alta",J41="Alto"),'Matriz de Calor L2MB'!$H$11,IF(AND(I41="Baja",J41="Alto"),'Matriz de Calor L2MB'!$H$13,IF(AND(I41="Baja",J41="Medio-Alto"),'Matriz de Calor L2MB'!$G$13,IF(AND(I41="Media-Baja",J41="Medio-Alto"),'Matriz de Calor L2MB'!$G$12,IF(AND(I41="Media-Baja",J41="Alto"),'Matriz de Calor L2MB'!$H$12,IF(AND(I41="Alta",J41="Bajo"),'Matriz de Calor L2MB'!$E$10,IF(AND(I41="Alta",J41="Medio-Bajo"),'Matriz de Calor L2MB'!$F$10,IF(AND(I41="Alta",J41="Medio-Alto"),'Matriz de Calor L2MB'!$G$10,IF(AND(I41="Alta",J41="Alto"),'Matriz de Calor L2MB'!$H$10,0))))))))))))))))</f>
        <v>6</v>
      </c>
      <c r="L41" s="37" t="str">
        <f t="shared" si="28"/>
        <v>NO</v>
      </c>
      <c r="M41" s="36" t="s">
        <v>196</v>
      </c>
    </row>
    <row r="42" spans="3:13" ht="63" x14ac:dyDescent="0.25">
      <c r="C42" s="31" t="s">
        <v>109</v>
      </c>
      <c r="D42" s="25" t="s">
        <v>112</v>
      </c>
      <c r="E42" s="25" t="s">
        <v>116</v>
      </c>
      <c r="F42" s="24" t="s">
        <v>11</v>
      </c>
      <c r="G42" s="20" t="s">
        <v>15</v>
      </c>
      <c r="H42" s="20" t="s">
        <v>19</v>
      </c>
      <c r="I42" s="21" t="str">
        <f t="shared" si="26"/>
        <v>Baja</v>
      </c>
      <c r="J42" s="37" t="str">
        <f t="shared" si="27"/>
        <v>Medio-Bajo</v>
      </c>
      <c r="K42" s="38">
        <f>+IF(AND(I42="Baja",J42="Bajo"),'Matriz de Calor L2MB'!$E$13,IF(AND(I42="Media-Baja",J42="Medio-Bajo"),'Matriz de Calor L2MB'!$F$12,IF(AND(I42="Media-Baja",J42="Bajo"),'Matriz de Calor L2MB'!$E$12,IF(AND(I42="Baja",J42="Medio-Bajo"),'Matriz de Calor L2MB'!$F$13,IF(AND(I42="Media-Alta",J42="Medio-Alto"),'Matriz de Calor L2MB'!$G$11,IF(AND(I42="Media-Alta",J42="Bajo"),'Matriz de Calor L2MB'!$E$11,IF(AND(I42="Media-Alta",J42="Medio-Bajo"),'Matriz de Calor L2MB'!$F$11,IF(AND(I42="Media-Alta",J42="Alto"),'Matriz de Calor L2MB'!$H$11,IF(AND(I42="Baja",J42="Alto"),'Matriz de Calor L2MB'!$H$13,IF(AND(I42="Baja",J42="Medio-Alto"),'Matriz de Calor L2MB'!$G$13,IF(AND(I42="Media-Baja",J42="Medio-Alto"),'Matriz de Calor L2MB'!$G$12,IF(AND(I42="Media-Baja",J42="Alto"),'Matriz de Calor L2MB'!$H$12,IF(AND(I42="Alta",J42="Bajo"),'Matriz de Calor L2MB'!$E$10,IF(AND(I42="Alta",J42="Medio-Bajo"),'Matriz de Calor L2MB'!$F$10,IF(AND(I42="Alta",J42="Medio-Alto"),'Matriz de Calor L2MB'!$G$10,IF(AND(I42="Alta",J42="Alto"),'Matriz de Calor L2MB'!$H$10,0))))))))))))))))</f>
        <v>3</v>
      </c>
      <c r="L42" s="37" t="str">
        <f t="shared" si="28"/>
        <v>NO</v>
      </c>
      <c r="M42" s="36" t="s">
        <v>166</v>
      </c>
    </row>
    <row r="43" spans="3:13" ht="31.5" x14ac:dyDescent="0.25">
      <c r="C43" s="31" t="s">
        <v>110</v>
      </c>
      <c r="D43" s="25" t="s">
        <v>113</v>
      </c>
      <c r="E43" s="25" t="s">
        <v>115</v>
      </c>
      <c r="F43" s="24" t="s">
        <v>11</v>
      </c>
      <c r="G43" s="20" t="s">
        <v>12</v>
      </c>
      <c r="H43" s="20" t="s">
        <v>19</v>
      </c>
      <c r="I43" s="21" t="str">
        <f t="shared" si="26"/>
        <v>Media-Baja</v>
      </c>
      <c r="J43" s="37" t="str">
        <f t="shared" si="27"/>
        <v>Medio-Bajo</v>
      </c>
      <c r="K43" s="38">
        <f>+IF(AND(I43="Baja",J43="Bajo"),'Matriz de Calor L2MB'!$E$13,IF(AND(I43="Media-Baja",J43="Medio-Bajo"),'Matriz de Calor L2MB'!$F$12,IF(AND(I43="Media-Baja",J43="Bajo"),'Matriz de Calor L2MB'!$E$12,IF(AND(I43="Baja",J43="Medio-Bajo"),'Matriz de Calor L2MB'!$F$13,IF(AND(I43="Media-Alta",J43="Medio-Alto"),'Matriz de Calor L2MB'!$G$11,IF(AND(I43="Media-Alta",J43="Bajo"),'Matriz de Calor L2MB'!$E$11,IF(AND(I43="Media-Alta",J43="Medio-Bajo"),'Matriz de Calor L2MB'!$F$11,IF(AND(I43="Media-Alta",J43="Alto"),'Matriz de Calor L2MB'!$H$11,IF(AND(I43="Baja",J43="Alto"),'Matriz de Calor L2MB'!$H$13,IF(AND(I43="Baja",J43="Medio-Alto"),'Matriz de Calor L2MB'!$G$13,IF(AND(I43="Media-Baja",J43="Medio-Alto"),'Matriz de Calor L2MB'!$G$12,IF(AND(I43="Media-Baja",J43="Alto"),'Matriz de Calor L2MB'!$H$12,IF(AND(I43="Alta",J43="Bajo"),'Matriz de Calor L2MB'!$E$10,IF(AND(I43="Alta",J43="Medio-Bajo"),'Matriz de Calor L2MB'!$F$10,IF(AND(I43="Alta",J43="Medio-Alto"),'Matriz de Calor L2MB'!$G$10,IF(AND(I43="Alta",J43="Alto"),'Matriz de Calor L2MB'!$H$10,0))))))))))))))))</f>
        <v>5</v>
      </c>
      <c r="L43" s="37" t="str">
        <f t="shared" si="28"/>
        <v>NO</v>
      </c>
      <c r="M43" s="36" t="s">
        <v>128</v>
      </c>
    </row>
    <row r="44" spans="3:13" ht="126" x14ac:dyDescent="0.25">
      <c r="C44" s="31" t="s">
        <v>30</v>
      </c>
      <c r="D44" s="25" t="s">
        <v>31</v>
      </c>
      <c r="E44" s="25" t="s">
        <v>155</v>
      </c>
      <c r="F44" s="24" t="s">
        <v>11</v>
      </c>
      <c r="G44" s="20" t="s">
        <v>18</v>
      </c>
      <c r="H44" s="20" t="s">
        <v>13</v>
      </c>
      <c r="I44" s="21" t="str">
        <f t="shared" si="0"/>
        <v>Media-Alta</v>
      </c>
      <c r="J44" s="37" t="str">
        <f t="shared" si="1"/>
        <v>Bajo</v>
      </c>
      <c r="K44" s="38">
        <f>+IF(AND(I44="Baja",J44="Bajo"),'Matriz de Calor L2MB'!$E$13,IF(AND(I44="Media-Baja",J44="Medio-Bajo"),'Matriz de Calor L2MB'!$F$12,IF(AND(I44="Media-Baja",J44="Bajo"),'Matriz de Calor L2MB'!$E$12,IF(AND(I44="Baja",J44="Medio-Bajo"),'Matriz de Calor L2MB'!$F$13,IF(AND(I44="Media-Alta",J44="Medio-Alto"),'Matriz de Calor L2MB'!$G$11,IF(AND(I44="Media-Alta",J44="Bajo"),'Matriz de Calor L2MB'!$E$11,IF(AND(I44="Media-Alta",J44="Medio-Bajo"),'Matriz de Calor L2MB'!$F$11,IF(AND(I44="Media-Alta",J44="Alto"),'Matriz de Calor L2MB'!$H$11,IF(AND(I44="Baja",J44="Alto"),'Matriz de Calor L2MB'!$H$13,IF(AND(I44="Baja",J44="Medio-Alto"),'Matriz de Calor L2MB'!$G$13,IF(AND(I44="Media-Baja",J44="Medio-Alto"),'Matriz de Calor L2MB'!$G$12,IF(AND(I44="Media-Baja",J44="Alto"),'Matriz de Calor L2MB'!$H$12,IF(AND(I44="Alta",J44="Bajo"),'Matriz de Calor L2MB'!$E$10,IF(AND(I44="Alta",J44="Medio-Bajo"),'Matriz de Calor L2MB'!$F$10,IF(AND(I44="Alta",J44="Medio-Alto"),'Matriz de Calor L2MB'!$G$10,IF(AND(I44="Alta",J44="Alto"),'Matriz de Calor L2MB'!$H$10,0))))))))))))))))</f>
        <v>4</v>
      </c>
      <c r="L44" s="37" t="str">
        <f t="shared" si="4"/>
        <v>NO</v>
      </c>
      <c r="M44" s="36" t="s">
        <v>82</v>
      </c>
    </row>
    <row r="45" spans="3:13" ht="110.25" x14ac:dyDescent="0.25">
      <c r="C45" s="31" t="s">
        <v>30</v>
      </c>
      <c r="D45" s="25" t="s">
        <v>63</v>
      </c>
      <c r="E45" s="25" t="s">
        <v>98</v>
      </c>
      <c r="F45" s="24" t="s">
        <v>14</v>
      </c>
      <c r="G45" s="20" t="s">
        <v>18</v>
      </c>
      <c r="H45" s="20" t="s">
        <v>13</v>
      </c>
      <c r="I45" s="21" t="str">
        <f t="shared" si="0"/>
        <v>Media-Alta</v>
      </c>
      <c r="J45" s="37" t="str">
        <f t="shared" si="1"/>
        <v>Bajo</v>
      </c>
      <c r="K45" s="38">
        <f>+IF(AND(I45="Baja",J45="Bajo"),'Matriz de Calor L2MB'!$E$13,IF(AND(I45="Media-Baja",J45="Medio-Bajo"),'Matriz de Calor L2MB'!$F$12,IF(AND(I45="Media-Baja",J45="Bajo"),'Matriz de Calor L2MB'!$E$12,IF(AND(I45="Baja",J45="Medio-Bajo"),'Matriz de Calor L2MB'!$F$13,IF(AND(I45="Media-Alta",J45="Medio-Alto"),'Matriz de Calor L2MB'!$G$11,IF(AND(I45="Media-Alta",J45="Bajo"),'Matriz de Calor L2MB'!$E$11,IF(AND(I45="Media-Alta",J45="Medio-Bajo"),'Matriz de Calor L2MB'!$F$11,IF(AND(I45="Media-Alta",J45="Alto"),'Matriz de Calor L2MB'!$H$11,IF(AND(I45="Baja",J45="Alto"),'Matriz de Calor L2MB'!$H$13,IF(AND(I45="Baja",J45="Medio-Alto"),'Matriz de Calor L2MB'!$G$13,IF(AND(I45="Media-Baja",J45="Medio-Alto"),'Matriz de Calor L2MB'!$G$12,IF(AND(I45="Media-Baja",J45="Alto"),'Matriz de Calor L2MB'!$H$12,IF(AND(I45="Alta",J45="Bajo"),'Matriz de Calor L2MB'!$E$10,IF(AND(I45="Alta",J45="Medio-Bajo"),'Matriz de Calor L2MB'!$F$10,IF(AND(I45="Alta",J45="Medio-Alto"),'Matriz de Calor L2MB'!$G$10,IF(AND(I45="Alta",J45="Alto"),'Matriz de Calor L2MB'!$H$10,0))))))))))))))))</f>
        <v>4</v>
      </c>
      <c r="L45" s="37" t="str">
        <f t="shared" si="4"/>
        <v>NO</v>
      </c>
      <c r="M45" s="36" t="s">
        <v>83</v>
      </c>
    </row>
    <row r="46" spans="3:13" ht="63" x14ac:dyDescent="0.25">
      <c r="C46" s="31" t="s">
        <v>32</v>
      </c>
      <c r="D46" s="25" t="s">
        <v>154</v>
      </c>
      <c r="E46" s="25" t="s">
        <v>97</v>
      </c>
      <c r="F46" s="24" t="s">
        <v>21</v>
      </c>
      <c r="G46" s="20" t="s">
        <v>18</v>
      </c>
      <c r="H46" s="20" t="s">
        <v>13</v>
      </c>
      <c r="I46" s="21" t="str">
        <f t="shared" si="0"/>
        <v>Media-Alta</v>
      </c>
      <c r="J46" s="37" t="str">
        <f t="shared" si="1"/>
        <v>Bajo</v>
      </c>
      <c r="K46" s="38">
        <f>+IF(AND(I46="Baja",J46="Bajo"),'Matriz de Calor L2MB'!$E$13,IF(AND(I46="Media-Baja",J46="Medio-Bajo"),'Matriz de Calor L2MB'!$F$12,IF(AND(I46="Media-Baja",J46="Bajo"),'Matriz de Calor L2MB'!$E$12,IF(AND(I46="Baja",J46="Medio-Bajo"),'Matriz de Calor L2MB'!$F$13,IF(AND(I46="Media-Alta",J46="Medio-Alto"),'Matriz de Calor L2MB'!$G$11,IF(AND(I46="Media-Alta",J46="Bajo"),'Matriz de Calor L2MB'!$E$11,IF(AND(I46="Media-Alta",J46="Medio-Bajo"),'Matriz de Calor L2MB'!$F$11,IF(AND(I46="Media-Alta",J46="Alto"),'Matriz de Calor L2MB'!$H$11,IF(AND(I46="Baja",J46="Alto"),'Matriz de Calor L2MB'!$H$13,IF(AND(I46="Baja",J46="Medio-Alto"),'Matriz de Calor L2MB'!$G$13,IF(AND(I46="Media-Baja",J46="Medio-Alto"),'Matriz de Calor L2MB'!$G$12,IF(AND(I46="Media-Baja",J46="Alto"),'Matriz de Calor L2MB'!$H$12,IF(AND(I46="Alta",J46="Bajo"),'Matriz de Calor L2MB'!$E$10,IF(AND(I46="Alta",J46="Medio-Bajo"),'Matriz de Calor L2MB'!$F$10,IF(AND(I46="Alta",J46="Medio-Alto"),'Matriz de Calor L2MB'!$G$10,IF(AND(I46="Alta",J46="Alto"),'Matriz de Calor L2MB'!$H$10,0))))))))))))))))</f>
        <v>4</v>
      </c>
      <c r="L46" s="37" t="str">
        <f t="shared" si="4"/>
        <v>NO</v>
      </c>
      <c r="M46" s="36" t="s">
        <v>84</v>
      </c>
    </row>
    <row r="47" spans="3:13" ht="94.5" x14ac:dyDescent="0.25">
      <c r="C47" s="31" t="s">
        <v>32</v>
      </c>
      <c r="D47" s="25" t="s">
        <v>64</v>
      </c>
      <c r="E47" s="25" t="s">
        <v>201</v>
      </c>
      <c r="F47" s="27" t="s">
        <v>11</v>
      </c>
      <c r="G47" s="20" t="s">
        <v>12</v>
      </c>
      <c r="H47" s="20" t="s">
        <v>13</v>
      </c>
      <c r="I47" s="21" t="str">
        <f>IF(G47="Baja","Baja",IF(G47="Media-Baja","Media-Baja",IF(G47="Media-Alta","Media-Alta",IF(G47="Alta","Alta","Error"))))</f>
        <v>Media-Baja</v>
      </c>
      <c r="J47" s="37" t="str">
        <f>IF(H47="Bajo","Bajo",IF(H47="Medio-Bajo","Medio-Bajo",IF(H47="Medio-Alto","Medio-Alto",IF(H47="Alto","Alto","Error"))))</f>
        <v>Bajo</v>
      </c>
      <c r="K47" s="38">
        <f>+IF(AND(I47="Baja",J47="Bajo"),'Matriz de Calor L2MB'!$E$13,IF(AND(I47="Media-Baja",J47="Medio-Bajo"),'Matriz de Calor L2MB'!$F$12,IF(AND(I47="Media-Baja",J47="Bajo"),'Matriz de Calor L2MB'!$E$12,IF(AND(I47="Baja",J47="Medio-Bajo"),'Matriz de Calor L2MB'!$F$13,IF(AND(I47="Media-Alta",J47="Medio-Alto"),'Matriz de Calor L2MB'!$G$11,IF(AND(I47="Media-Alta",J47="Bajo"),'Matriz de Calor L2MB'!$E$11,IF(AND(I47="Media-Alta",J47="Medio-Bajo"),'Matriz de Calor L2MB'!$F$11,IF(AND(I47="Media-Alta",J47="Alto"),'Matriz de Calor L2MB'!$H$11,IF(AND(I47="Baja",J47="Alto"),'Matriz de Calor L2MB'!$H$13,IF(AND(I47="Baja",J47="Medio-Alto"),'Matriz de Calor L2MB'!$G$13,IF(AND(I47="Media-Baja",J47="Medio-Alto"),'Matriz de Calor L2MB'!$G$12,IF(AND(I47="Media-Baja",J47="Alto"),'Matriz de Calor L2MB'!$H$12,IF(AND(I47="Alta",J47="Bajo"),'Matriz de Calor L2MB'!$E$10,IF(AND(I47="Alta",J47="Medio-Bajo"),'Matriz de Calor L2MB'!$F$10,IF(AND(I47="Alta",J47="Medio-Alto"),'Matriz de Calor L2MB'!$G$10,IF(AND(I47="Alta",J47="Alto"),'Matriz de Calor L2MB'!$H$10,0))))))))))))))))</f>
        <v>2</v>
      </c>
      <c r="L47" s="37" t="str">
        <f>+IF(OR(K47=11,K47=12,K47=13,K47=14,K47=15,K47=16),"SI","NO")</f>
        <v>NO</v>
      </c>
      <c r="M47" s="36" t="s">
        <v>169</v>
      </c>
    </row>
    <row r="48" spans="3:13" ht="47.25" x14ac:dyDescent="0.25">
      <c r="C48" s="31" t="s">
        <v>120</v>
      </c>
      <c r="D48" s="25" t="s">
        <v>121</v>
      </c>
      <c r="E48" s="25" t="s">
        <v>121</v>
      </c>
      <c r="F48" s="27" t="s">
        <v>11</v>
      </c>
      <c r="G48" s="20" t="s">
        <v>12</v>
      </c>
      <c r="H48" s="20" t="s">
        <v>19</v>
      </c>
      <c r="I48" s="21" t="str">
        <f t="shared" ref="I48" si="29">IF(G48="Baja","Baja",IF(G48="Media-Baja","Media-Baja",IF(G48="Media-Alta","Media-Alta",IF(G48="Alta","Alta","Error"))))</f>
        <v>Media-Baja</v>
      </c>
      <c r="J48" s="37" t="str">
        <f t="shared" ref="J48" si="30">IF(H48="Bajo","Bajo",IF(H48="Medio-Bajo","Medio-Bajo",IF(H48="Medio-Alto","Medio-Alto",IF(H48="Alto","Alto","Error"))))</f>
        <v>Medio-Bajo</v>
      </c>
      <c r="K48" s="38">
        <f>+IF(AND(I48="Baja",J48="Bajo"),'Matriz de Calor L2MB'!$E$13,IF(AND(I48="Media-Baja",J48="Medio-Bajo"),'Matriz de Calor L2MB'!$F$12,IF(AND(I48="Media-Baja",J48="Bajo"),'Matriz de Calor L2MB'!$E$12,IF(AND(I48="Baja",J48="Medio-Bajo"),'Matriz de Calor L2MB'!$F$13,IF(AND(I48="Media-Alta",J48="Medio-Alto"),'Matriz de Calor L2MB'!$G$11,IF(AND(I48="Media-Alta",J48="Bajo"),'Matriz de Calor L2MB'!$E$11,IF(AND(I48="Media-Alta",J48="Medio-Bajo"),'Matriz de Calor L2MB'!$F$11,IF(AND(I48="Media-Alta",J48="Alto"),'Matriz de Calor L2MB'!$H$11,IF(AND(I48="Baja",J48="Alto"),'Matriz de Calor L2MB'!$H$13,IF(AND(I48="Baja",J48="Medio-Alto"),'Matriz de Calor L2MB'!$G$13,IF(AND(I48="Media-Baja",J48="Medio-Alto"),'Matriz de Calor L2MB'!$G$12,IF(AND(I48="Media-Baja",J48="Alto"),'Matriz de Calor L2MB'!$H$12,IF(AND(I48="Alta",J48="Bajo"),'Matriz de Calor L2MB'!$E$10,IF(AND(I48="Alta",J48="Medio-Bajo"),'Matriz de Calor L2MB'!$F$10,IF(AND(I48="Alta",J48="Medio-Alto"),'Matriz de Calor L2MB'!$G$10,IF(AND(I48="Alta",J48="Alto"),'Matriz de Calor L2MB'!$H$10,0))))))))))))))))</f>
        <v>5</v>
      </c>
      <c r="L48" s="37" t="str">
        <f t="shared" ref="L48" si="31">+IF(OR(K48=11,K48=12,K48=13,K48=14,K48=15,K48=16),"SI","NO")</f>
        <v>NO</v>
      </c>
      <c r="M48" s="36" t="s">
        <v>75</v>
      </c>
    </row>
    <row r="49" spans="3:13" ht="173.25" x14ac:dyDescent="0.25">
      <c r="C49" s="31" t="s">
        <v>124</v>
      </c>
      <c r="D49" s="25" t="s">
        <v>70</v>
      </c>
      <c r="E49" s="25" t="s">
        <v>119</v>
      </c>
      <c r="F49" s="27" t="s">
        <v>11</v>
      </c>
      <c r="G49" s="20" t="s">
        <v>12</v>
      </c>
      <c r="H49" s="20" t="s">
        <v>19</v>
      </c>
      <c r="I49" s="21" t="str">
        <f t="shared" si="0"/>
        <v>Media-Baja</v>
      </c>
      <c r="J49" s="37" t="str">
        <f t="shared" si="1"/>
        <v>Medio-Bajo</v>
      </c>
      <c r="K49" s="38">
        <f>+IF(AND(I49="Baja",J49="Bajo"),'Matriz de Calor L2MB'!$E$13,IF(AND(I49="Media-Baja",J49="Medio-Bajo"),'Matriz de Calor L2MB'!$F$12,IF(AND(I49="Media-Baja",J49="Bajo"),'Matriz de Calor L2MB'!$E$12,IF(AND(I49="Baja",J49="Medio-Bajo"),'Matriz de Calor L2MB'!$F$13,IF(AND(I49="Media-Alta",J49="Medio-Alto"),'Matriz de Calor L2MB'!$G$11,IF(AND(I49="Media-Alta",J49="Bajo"),'Matriz de Calor L2MB'!$E$11,IF(AND(I49="Media-Alta",J49="Medio-Bajo"),'Matriz de Calor L2MB'!$F$11,IF(AND(I49="Media-Alta",J49="Alto"),'Matriz de Calor L2MB'!$H$11,IF(AND(I49="Baja",J49="Alto"),'Matriz de Calor L2MB'!$H$13,IF(AND(I49="Baja",J49="Medio-Alto"),'Matriz de Calor L2MB'!$G$13,IF(AND(I49="Media-Baja",J49="Medio-Alto"),'Matriz de Calor L2MB'!$G$12,IF(AND(I49="Media-Baja",J49="Alto"),'Matriz de Calor L2MB'!$H$12,IF(AND(I49="Alta",J49="Bajo"),'Matriz de Calor L2MB'!$E$10,IF(AND(I49="Alta",J49="Medio-Bajo"),'Matriz de Calor L2MB'!$F$10,IF(AND(I49="Alta",J49="Medio-Alto"),'Matriz de Calor L2MB'!$G$10,IF(AND(I49="Alta",J49="Alto"),'Matriz de Calor L2MB'!$H$10,0))))))))))))))))</f>
        <v>5</v>
      </c>
      <c r="L49" s="37" t="str">
        <f t="shared" si="4"/>
        <v>NO</v>
      </c>
      <c r="M49" s="36" t="s">
        <v>85</v>
      </c>
    </row>
    <row r="50" spans="3:13" ht="63" x14ac:dyDescent="0.25">
      <c r="C50" s="31" t="s">
        <v>33</v>
      </c>
      <c r="D50" s="26" t="s">
        <v>173</v>
      </c>
      <c r="E50" s="25" t="s">
        <v>188</v>
      </c>
      <c r="F50" s="28" t="s">
        <v>14</v>
      </c>
      <c r="G50" s="20" t="s">
        <v>15</v>
      </c>
      <c r="H50" s="20" t="s">
        <v>13</v>
      </c>
      <c r="I50" s="21" t="str">
        <f t="shared" si="0"/>
        <v>Baja</v>
      </c>
      <c r="J50" s="37" t="str">
        <f t="shared" si="1"/>
        <v>Bajo</v>
      </c>
      <c r="K50" s="38">
        <f>+IF(AND(I50="Baja",J50="Bajo"),'Matriz de Calor L2MB'!$E$13,IF(AND(I50="Media-Baja",J50="Medio-Bajo"),'Matriz de Calor L2MB'!$F$12,IF(AND(I50="Media-Baja",J50="Bajo"),'Matriz de Calor L2MB'!$E$12,IF(AND(I50="Baja",J50="Medio-Bajo"),'Matriz de Calor L2MB'!$F$13,IF(AND(I50="Media-Alta",J50="Medio-Alto"),'Matriz de Calor L2MB'!$G$11,IF(AND(I50="Media-Alta",J50="Bajo"),'Matriz de Calor L2MB'!$E$11,IF(AND(I50="Media-Alta",J50="Medio-Bajo"),'Matriz de Calor L2MB'!$F$11,IF(AND(I50="Media-Alta",J50="Alto"),'Matriz de Calor L2MB'!$H$11,IF(AND(I50="Baja",J50="Alto"),'Matriz de Calor L2MB'!$H$13,IF(AND(I50="Baja",J50="Medio-Alto"),'Matriz de Calor L2MB'!$G$13,IF(AND(I50="Media-Baja",J50="Medio-Alto"),'Matriz de Calor L2MB'!$G$12,IF(AND(I50="Media-Baja",J50="Alto"),'Matriz de Calor L2MB'!$H$12,IF(AND(I50="Alta",J50="Bajo"),'Matriz de Calor L2MB'!$E$10,IF(AND(I50="Alta",J50="Medio-Bajo"),'Matriz de Calor L2MB'!$F$10,IF(AND(I50="Alta",J50="Medio-Alto"),'Matriz de Calor L2MB'!$G$10,IF(AND(I50="Alta",J50="Alto"),'Matriz de Calor L2MB'!$H$10,0))))))))))))))))</f>
        <v>1</v>
      </c>
      <c r="L50" s="37" t="str">
        <f t="shared" si="4"/>
        <v>NO</v>
      </c>
      <c r="M50" s="36" t="s">
        <v>170</v>
      </c>
    </row>
    <row r="51" spans="3:13" ht="94.5" x14ac:dyDescent="0.25">
      <c r="C51" s="31" t="s">
        <v>33</v>
      </c>
      <c r="D51" s="25" t="s">
        <v>34</v>
      </c>
      <c r="E51" s="25" t="s">
        <v>101</v>
      </c>
      <c r="F51" s="27" t="s">
        <v>21</v>
      </c>
      <c r="G51" s="20" t="s">
        <v>35</v>
      </c>
      <c r="H51" s="20" t="s">
        <v>13</v>
      </c>
      <c r="I51" s="21" t="str">
        <f t="shared" si="0"/>
        <v>Alta</v>
      </c>
      <c r="J51" s="37" t="str">
        <f t="shared" si="1"/>
        <v>Bajo</v>
      </c>
      <c r="K51" s="38">
        <f>+IF(AND(I51="Baja",J51="Bajo"),'Matriz de Calor L2MB'!$E$13,IF(AND(I51="Media-Baja",J51="Medio-Bajo"),'Matriz de Calor L2MB'!$F$12,IF(AND(I51="Media-Baja",J51="Bajo"),'Matriz de Calor L2MB'!$E$12,IF(AND(I51="Baja",J51="Medio-Bajo"),'Matriz de Calor L2MB'!$F$13,IF(AND(I51="Media-Alta",J51="Medio-Alto"),'Matriz de Calor L2MB'!$G$11,IF(AND(I51="Media-Alta",J51="Bajo"),'Matriz de Calor L2MB'!$E$11,IF(AND(I51="Media-Alta",J51="Medio-Bajo"),'Matriz de Calor L2MB'!$F$11,IF(AND(I51="Media-Alta",J51="Alto"),'Matriz de Calor L2MB'!$H$11,IF(AND(I51="Baja",J51="Alto"),'Matriz de Calor L2MB'!$H$13,IF(AND(I51="Baja",J51="Medio-Alto"),'Matriz de Calor L2MB'!$G$13,IF(AND(I51="Media-Baja",J51="Medio-Alto"),'Matriz de Calor L2MB'!$G$12,IF(AND(I51="Media-Baja",J51="Alto"),'Matriz de Calor L2MB'!$H$12,IF(AND(I51="Alta",J51="Bajo"),'Matriz de Calor L2MB'!$E$10,IF(AND(I51="Alta",J51="Medio-Bajo"),'Matriz de Calor L2MB'!$F$10,IF(AND(I51="Alta",J51="Medio-Alto"),'Matriz de Calor L2MB'!$G$10,IF(AND(I51="Alta",J51="Alto"),'Matriz de Calor L2MB'!$H$10,0))))))))))))))))</f>
        <v>7</v>
      </c>
      <c r="L51" s="37" t="str">
        <f t="shared" si="4"/>
        <v>NO</v>
      </c>
      <c r="M51" s="36" t="s">
        <v>197</v>
      </c>
    </row>
    <row r="52" spans="3:13" ht="63" x14ac:dyDescent="0.25">
      <c r="C52" s="31" t="s">
        <v>33</v>
      </c>
      <c r="D52" s="25" t="s">
        <v>36</v>
      </c>
      <c r="E52" s="25" t="s">
        <v>150</v>
      </c>
      <c r="F52" s="27" t="s">
        <v>11</v>
      </c>
      <c r="G52" s="20" t="s">
        <v>12</v>
      </c>
      <c r="H52" s="20" t="s">
        <v>13</v>
      </c>
      <c r="I52" s="21" t="str">
        <f t="shared" si="0"/>
        <v>Media-Baja</v>
      </c>
      <c r="J52" s="37" t="str">
        <f t="shared" si="1"/>
        <v>Bajo</v>
      </c>
      <c r="K52" s="38">
        <f>+IF(AND(I52="Baja",J52="Bajo"),'Matriz de Calor L2MB'!$E$13,IF(AND(I52="Media-Baja",J52="Medio-Bajo"),'Matriz de Calor L2MB'!$F$12,IF(AND(I52="Media-Baja",J52="Bajo"),'Matriz de Calor L2MB'!$E$12,IF(AND(I52="Baja",J52="Medio-Bajo"),'Matriz de Calor L2MB'!$F$13,IF(AND(I52="Media-Alta",J52="Medio-Alto"),'Matriz de Calor L2MB'!$G$11,IF(AND(I52="Media-Alta",J52="Bajo"),'Matriz de Calor L2MB'!$E$11,IF(AND(I52="Media-Alta",J52="Medio-Bajo"),'Matriz de Calor L2MB'!$F$11,IF(AND(I52="Media-Alta",J52="Alto"),'Matriz de Calor L2MB'!$H$11,IF(AND(I52="Baja",J52="Alto"),'Matriz de Calor L2MB'!$H$13,IF(AND(I52="Baja",J52="Medio-Alto"),'Matriz de Calor L2MB'!$G$13,IF(AND(I52="Media-Baja",J52="Medio-Alto"),'Matriz de Calor L2MB'!$G$12,IF(AND(I52="Media-Baja",J52="Alto"),'Matriz de Calor L2MB'!$H$12,IF(AND(I52="Alta",J52="Bajo"),'Matriz de Calor L2MB'!$E$10,IF(AND(I52="Alta",J52="Medio-Bajo"),'Matriz de Calor L2MB'!$F$10,IF(AND(I52="Alta",J52="Medio-Alto"),'Matriz de Calor L2MB'!$G$10,IF(AND(I52="Alta",J52="Alto"),'Matriz de Calor L2MB'!$H$10,0))))))))))))))))</f>
        <v>2</v>
      </c>
      <c r="L52" s="37" t="str">
        <f t="shared" si="4"/>
        <v>NO</v>
      </c>
      <c r="M52" s="36" t="s">
        <v>208</v>
      </c>
    </row>
    <row r="53" spans="3:13" ht="78.75" x14ac:dyDescent="0.25">
      <c r="C53" s="31" t="s">
        <v>107</v>
      </c>
      <c r="D53" s="25" t="s">
        <v>108</v>
      </c>
      <c r="E53" s="25" t="s">
        <v>117</v>
      </c>
      <c r="F53" s="27" t="s">
        <v>21</v>
      </c>
      <c r="G53" s="20" t="s">
        <v>15</v>
      </c>
      <c r="H53" s="20" t="s">
        <v>20</v>
      </c>
      <c r="I53" s="21" t="str">
        <f t="shared" si="0"/>
        <v>Baja</v>
      </c>
      <c r="J53" s="37" t="str">
        <f t="shared" si="1"/>
        <v>Medio-Alto</v>
      </c>
      <c r="K53" s="38">
        <f>+IF(AND(I53="Baja",J53="Bajo"),'Matriz de Calor L2MB'!$E$13,IF(AND(I53="Media-Baja",J53="Medio-Bajo"),'Matriz de Calor L2MB'!$F$12,IF(AND(I53="Media-Baja",J53="Bajo"),'Matriz de Calor L2MB'!$E$12,IF(AND(I53="Baja",J53="Medio-Bajo"),'Matriz de Calor L2MB'!$F$13,IF(AND(I53="Media-Alta",J53="Medio-Alto"),'Matriz de Calor L2MB'!$G$11,IF(AND(I53="Media-Alta",J53="Bajo"),'Matriz de Calor L2MB'!$E$11,IF(AND(I53="Media-Alta",J53="Medio-Bajo"),'Matriz de Calor L2MB'!$F$11,IF(AND(I53="Media-Alta",J53="Alto"),'Matriz de Calor L2MB'!$H$11,IF(AND(I53="Baja",J53="Alto"),'Matriz de Calor L2MB'!$H$13,IF(AND(I53="Baja",J53="Medio-Alto"),'Matriz de Calor L2MB'!$G$13,IF(AND(I53="Media-Baja",J53="Medio-Alto"),'Matriz de Calor L2MB'!$G$12,IF(AND(I53="Media-Baja",J53="Alto"),'Matriz de Calor L2MB'!$H$12,IF(AND(I53="Alta",J53="Bajo"),'Matriz de Calor L2MB'!$E$10,IF(AND(I53="Alta",J53="Medio-Bajo"),'Matriz de Calor L2MB'!$F$10,IF(AND(I53="Alta",J53="Medio-Alto"),'Matriz de Calor L2MB'!$G$10,IF(AND(I53="Alta",J53="Alto"),'Matriz de Calor L2MB'!$H$10,0))))))))))))))))</f>
        <v>6</v>
      </c>
      <c r="L53" s="37" t="str">
        <f t="shared" ref="L53" si="32">+IF(OR(K53=11,K53=12,K53=13,K53=14,K53=15,K53=16),"SI","NO")</f>
        <v>NO</v>
      </c>
      <c r="M53" s="36" t="s">
        <v>198</v>
      </c>
    </row>
    <row r="54" spans="3:13" ht="63" x14ac:dyDescent="0.25">
      <c r="C54" s="31" t="s">
        <v>37</v>
      </c>
      <c r="D54" s="25" t="s">
        <v>156</v>
      </c>
      <c r="E54" s="25" t="s">
        <v>38</v>
      </c>
      <c r="F54" s="27" t="s">
        <v>11</v>
      </c>
      <c r="G54" s="20" t="s">
        <v>15</v>
      </c>
      <c r="H54" s="20" t="s">
        <v>13</v>
      </c>
      <c r="I54" s="21" t="str">
        <f t="shared" si="0"/>
        <v>Baja</v>
      </c>
      <c r="J54" s="37" t="str">
        <f t="shared" si="1"/>
        <v>Bajo</v>
      </c>
      <c r="K54" s="38">
        <f>+IF(AND(I54="Baja",J54="Bajo"),'Matriz de Calor L2MB'!$E$13,IF(AND(I54="Media-Baja",J54="Medio-Bajo"),'Matriz de Calor L2MB'!$F$12,IF(AND(I54="Media-Baja",J54="Bajo"),'Matriz de Calor L2MB'!$E$12,IF(AND(I54="Baja",J54="Medio-Bajo"),'Matriz de Calor L2MB'!$F$13,IF(AND(I54="Media-Alta",J54="Medio-Alto"),'Matriz de Calor L2MB'!$G$11,IF(AND(I54="Media-Alta",J54="Bajo"),'Matriz de Calor L2MB'!$E$11,IF(AND(I54="Media-Alta",J54="Medio-Bajo"),'Matriz de Calor L2MB'!$F$11,IF(AND(I54="Media-Alta",J54="Alto"),'Matriz de Calor L2MB'!$H$11,IF(AND(I54="Baja",J54="Alto"),'Matriz de Calor L2MB'!$H$13,IF(AND(I54="Baja",J54="Medio-Alto"),'Matriz de Calor L2MB'!$G$13,IF(AND(I54="Media-Baja",J54="Medio-Alto"),'Matriz de Calor L2MB'!$G$12,IF(AND(I54="Media-Baja",J54="Alto"),'Matriz de Calor L2MB'!$H$12,IF(AND(I54="Alta",J54="Bajo"),'Matriz de Calor L2MB'!$E$10,IF(AND(I54="Alta",J54="Medio-Bajo"),'Matriz de Calor L2MB'!$F$10,IF(AND(I54="Alta",J54="Medio-Alto"),'Matriz de Calor L2MB'!$G$10,IF(AND(I54="Alta",J54="Alto"),'Matriz de Calor L2MB'!$H$10,0))))))))))))))))</f>
        <v>1</v>
      </c>
      <c r="L54" s="37" t="str">
        <f t="shared" si="4"/>
        <v>NO</v>
      </c>
      <c r="M54" s="36" t="s">
        <v>171</v>
      </c>
    </row>
    <row r="55" spans="3:13" ht="94.5" x14ac:dyDescent="0.25">
      <c r="C55" s="31" t="s">
        <v>37</v>
      </c>
      <c r="D55" s="25" t="s">
        <v>140</v>
      </c>
      <c r="E55" s="25" t="s">
        <v>180</v>
      </c>
      <c r="F55" s="27" t="s">
        <v>14</v>
      </c>
      <c r="G55" s="20" t="s">
        <v>12</v>
      </c>
      <c r="H55" s="20" t="s">
        <v>19</v>
      </c>
      <c r="I55" s="21" t="str">
        <f t="shared" si="0"/>
        <v>Media-Baja</v>
      </c>
      <c r="J55" s="37" t="str">
        <f t="shared" si="1"/>
        <v>Medio-Bajo</v>
      </c>
      <c r="K55" s="38">
        <f>+IF(AND(I55="Baja",J55="Bajo"),'Matriz de Calor L2MB'!$E$13,IF(AND(I55="Media-Baja",J55="Medio-Bajo"),'Matriz de Calor L2MB'!$F$12,IF(AND(I55="Media-Baja",J55="Bajo"),'Matriz de Calor L2MB'!$E$12,IF(AND(I55="Baja",J55="Medio-Bajo"),'Matriz de Calor L2MB'!$F$13,IF(AND(I55="Media-Alta",J55="Medio-Alto"),'Matriz de Calor L2MB'!$G$11,IF(AND(I55="Media-Alta",J55="Bajo"),'Matriz de Calor L2MB'!$E$11,IF(AND(I55="Media-Alta",J55="Medio-Bajo"),'Matriz de Calor L2MB'!$F$11,IF(AND(I55="Media-Alta",J55="Alto"),'Matriz de Calor L2MB'!$H$11,IF(AND(I55="Baja",J55="Alto"),'Matriz de Calor L2MB'!$H$13,IF(AND(I55="Baja",J55="Medio-Alto"),'Matriz de Calor L2MB'!$G$13,IF(AND(I55="Media-Baja",J55="Medio-Alto"),'Matriz de Calor L2MB'!$G$12,IF(AND(I55="Media-Baja",J55="Alto"),'Matriz de Calor L2MB'!$H$12,IF(AND(I55="Alta",J55="Bajo"),'Matriz de Calor L2MB'!$E$10,IF(AND(I55="Alta",J55="Medio-Bajo"),'Matriz de Calor L2MB'!$F$10,IF(AND(I55="Alta",J55="Medio-Alto"),'Matriz de Calor L2MB'!$G$10,IF(AND(I55="Alta",J55="Alto"),'Matriz de Calor L2MB'!$H$10,0))))))))))))))))</f>
        <v>5</v>
      </c>
      <c r="L55" s="37" t="str">
        <f t="shared" si="4"/>
        <v>NO</v>
      </c>
      <c r="M55" s="36" t="s">
        <v>209</v>
      </c>
    </row>
    <row r="56" spans="3:13" ht="94.5" x14ac:dyDescent="0.25">
      <c r="C56" s="31" t="s">
        <v>37</v>
      </c>
      <c r="D56" s="25" t="s">
        <v>122</v>
      </c>
      <c r="E56" s="25" t="s">
        <v>118</v>
      </c>
      <c r="F56" s="27" t="s">
        <v>11</v>
      </c>
      <c r="G56" s="21" t="s">
        <v>12</v>
      </c>
      <c r="H56" s="21" t="s">
        <v>19</v>
      </c>
      <c r="I56" s="21" t="str">
        <f>IF(G56="Baja","Baja",IF(G56="Media-Baja","Media-Baja",IF(G56="Media-Alta","Media-Alta",IF(G56="Alta","Alta","Error"))))</f>
        <v>Media-Baja</v>
      </c>
      <c r="J56" s="37" t="str">
        <f>IF(H56="Bajo","Bajo",IF(H56="Medio-Bajo","Medio-Bajo",IF(H56="Medio-Alto","Medio-Alto",IF(H56="Alto","Alto","Error"))))</f>
        <v>Medio-Bajo</v>
      </c>
      <c r="K56" s="38">
        <f>+IF(AND(I56="Baja",J56="Bajo"),'Matriz de Calor L2MB'!$E$13,IF(AND(I56="Media-Baja",J56="Medio-Bajo"),'Matriz de Calor L2MB'!$F$12,IF(AND(I56="Media-Baja",J56="Bajo"),'Matriz de Calor L2MB'!$E$12,IF(AND(I56="Baja",J56="Medio-Bajo"),'Matriz de Calor L2MB'!$F$13,IF(AND(I56="Media-Alta",J56="Medio-Alto"),'Matriz de Calor L2MB'!$G$11,IF(AND(I56="Media-Alta",J56="Bajo"),'Matriz de Calor L2MB'!$E$11,IF(AND(I56="Media-Alta",J56="Medio-Bajo"),'Matriz de Calor L2MB'!$F$11,IF(AND(I56="Media-Alta",J56="Alto"),'Matriz de Calor L2MB'!$H$11,IF(AND(I56="Baja",J56="Alto"),'Matriz de Calor L2MB'!$H$13,IF(AND(I56="Baja",J56="Medio-Alto"),'Matriz de Calor L2MB'!$G$13,IF(AND(I56="Media-Baja",J56="Medio-Alto"),'Matriz de Calor L2MB'!$G$12,IF(AND(I56="Media-Baja",J56="Alto"),'Matriz de Calor L2MB'!$H$12,IF(AND(I56="Alta",J56="Bajo"),'Matriz de Calor L2MB'!$E$10,IF(AND(I56="Alta",J56="Medio-Bajo"),'Matriz de Calor L2MB'!$F$10,IF(AND(I56="Alta",J56="Medio-Alto"),'Matriz de Calor L2MB'!$G$10,IF(AND(I56="Alta",J56="Alto"),'Matriz de Calor L2MB'!$H$10,0))))))))))))))))</f>
        <v>5</v>
      </c>
      <c r="L56" s="37" t="str">
        <f>+IF(OR(K56=11,K56=12,K56=13,K56=14,K56=15,K56=16),"SI","NO")</f>
        <v>NO</v>
      </c>
      <c r="M56" s="36" t="s">
        <v>172</v>
      </c>
    </row>
    <row r="57" spans="3:13" ht="78.75" x14ac:dyDescent="0.25">
      <c r="C57" s="31" t="s">
        <v>37</v>
      </c>
      <c r="D57" s="25" t="s">
        <v>61</v>
      </c>
      <c r="E57" s="25" t="s">
        <v>123</v>
      </c>
      <c r="F57" s="27" t="s">
        <v>11</v>
      </c>
      <c r="G57" s="20" t="s">
        <v>12</v>
      </c>
      <c r="H57" s="20" t="s">
        <v>19</v>
      </c>
      <c r="I57" s="21" t="str">
        <f>IF(G57="Baja","Baja",IF(G57="Media-Baja","Media-Baja",IF(G57="Media-Alta","Media-Alta",IF(G57="Alta","Alta","Error"))))</f>
        <v>Media-Baja</v>
      </c>
      <c r="J57" s="37" t="str">
        <f>IF(H57="Bajo","Bajo",IF(H57="Medio-Bajo","Medio-Bajo",IF(H57="Medio-Alto","Medio-Alto",IF(H57="Alto","Alto","Error"))))</f>
        <v>Medio-Bajo</v>
      </c>
      <c r="K57" s="38">
        <f>+IF(AND(I57="Baja",J57="Bajo"),'Matriz de Calor L2MB'!$E$13,IF(AND(I57="Media-Baja",J57="Medio-Bajo"),'Matriz de Calor L2MB'!$F$12,IF(AND(I57="Media-Baja",J57="Bajo"),'Matriz de Calor L2MB'!$E$12,IF(AND(I57="Baja",J57="Medio-Bajo"),'Matriz de Calor L2MB'!$F$13,IF(AND(I57="Media-Alta",J57="Medio-Alto"),'Matriz de Calor L2MB'!$G$11,IF(AND(I57="Media-Alta",J57="Bajo"),'Matriz de Calor L2MB'!$E$11,IF(AND(I57="Media-Alta",J57="Medio-Bajo"),'Matriz de Calor L2MB'!$F$11,IF(AND(I57="Media-Alta",J57="Alto"),'Matriz de Calor L2MB'!$H$11,IF(AND(I57="Baja",J57="Alto"),'Matriz de Calor L2MB'!$H$13,IF(AND(I57="Baja",J57="Medio-Alto"),'Matriz de Calor L2MB'!$G$13,IF(AND(I57="Media-Baja",J57="Medio-Alto"),'Matriz de Calor L2MB'!$G$12,IF(AND(I57="Media-Baja",J57="Alto"),'Matriz de Calor L2MB'!$H$12,IF(AND(I57="Alta",J57="Bajo"),'Matriz de Calor L2MB'!$E$10,IF(AND(I57="Alta",J57="Medio-Bajo"),'Matriz de Calor L2MB'!$F$10,IF(AND(I57="Alta",J57="Medio-Alto"),'Matriz de Calor L2MB'!$G$10,IF(AND(I57="Alta",J57="Alto"),'Matriz de Calor L2MB'!$H$10,0))))))))))))))))</f>
        <v>5</v>
      </c>
      <c r="L57" s="37" t="str">
        <f>+IF(OR(K57=11,K57=12,K57=13,K57=14,K57=15,K57=16),"SI","NO")</f>
        <v>NO</v>
      </c>
      <c r="M57" s="36" t="s">
        <v>147</v>
      </c>
    </row>
    <row r="59" spans="3:13" ht="15.75" x14ac:dyDescent="0.25">
      <c r="C59" s="32"/>
      <c r="F59" s="27" t="s">
        <v>11</v>
      </c>
      <c r="G59" s="27">
        <f>COUNTIFS($F$5:$F$57,F59)</f>
        <v>33</v>
      </c>
    </row>
    <row r="60" spans="3:13" ht="15.75" x14ac:dyDescent="0.25">
      <c r="C60" s="31" t="s">
        <v>10</v>
      </c>
      <c r="F60" s="27" t="s">
        <v>14</v>
      </c>
      <c r="G60" s="27">
        <f t="shared" ref="G60:G61" si="33">COUNTIFS($F$5:$F$57,F60)</f>
        <v>13</v>
      </c>
    </row>
    <row r="61" spans="3:13" ht="15.75" x14ac:dyDescent="0.25">
      <c r="C61" s="31" t="s">
        <v>17</v>
      </c>
      <c r="F61" s="27" t="s">
        <v>21</v>
      </c>
      <c r="G61" s="27">
        <f t="shared" si="33"/>
        <v>7</v>
      </c>
    </row>
    <row r="62" spans="3:13" ht="15.75" x14ac:dyDescent="0.25">
      <c r="C62" s="31" t="s">
        <v>22</v>
      </c>
    </row>
    <row r="63" spans="3:13" ht="15.75" x14ac:dyDescent="0.25">
      <c r="C63" s="31" t="s">
        <v>148</v>
      </c>
    </row>
    <row r="64" spans="3:13" ht="47.25" x14ac:dyDescent="0.25">
      <c r="C64" s="31" t="s">
        <v>106</v>
      </c>
    </row>
    <row r="65" spans="3:3" ht="31.5" x14ac:dyDescent="0.25">
      <c r="C65" s="31" t="s">
        <v>28</v>
      </c>
    </row>
    <row r="66" spans="3:3" ht="15.75" x14ac:dyDescent="0.25">
      <c r="C66" s="31" t="s">
        <v>109</v>
      </c>
    </row>
    <row r="67" spans="3:3" ht="15.75" x14ac:dyDescent="0.25">
      <c r="C67" s="31" t="s">
        <v>25</v>
      </c>
    </row>
    <row r="68" spans="3:3" ht="15.75" x14ac:dyDescent="0.25">
      <c r="C68" s="31" t="s">
        <v>110</v>
      </c>
    </row>
    <row r="69" spans="3:3" ht="15.75" x14ac:dyDescent="0.25">
      <c r="C69" s="31" t="s">
        <v>30</v>
      </c>
    </row>
    <row r="70" spans="3:3" ht="15.75" x14ac:dyDescent="0.25">
      <c r="C70" s="31" t="s">
        <v>124</v>
      </c>
    </row>
    <row r="71" spans="3:3" ht="15.75" x14ac:dyDescent="0.25">
      <c r="C71" s="31" t="s">
        <v>32</v>
      </c>
    </row>
    <row r="72" spans="3:3" ht="15.75" x14ac:dyDescent="0.25">
      <c r="C72" s="31" t="s">
        <v>120</v>
      </c>
    </row>
    <row r="73" spans="3:3" ht="15.75" x14ac:dyDescent="0.25">
      <c r="C73" s="31" t="s">
        <v>33</v>
      </c>
    </row>
    <row r="74" spans="3:3" ht="15.75" x14ac:dyDescent="0.25">
      <c r="C74" s="31" t="s">
        <v>107</v>
      </c>
    </row>
    <row r="75" spans="3:3" ht="15.75" x14ac:dyDescent="0.25">
      <c r="C75" s="31" t="s">
        <v>37</v>
      </c>
    </row>
  </sheetData>
  <conditionalFormatting sqref="C59:C72">
    <cfRule type="expression" dxfId="47" priority="29">
      <formula>"SI($AO5=""Cancelled"";VRAI;FAUX)"</formula>
    </cfRule>
    <cfRule type="expression" dxfId="46" priority="30">
      <formula>IF(#REF!="Closed",TRUE,FALSE)</formula>
    </cfRule>
  </conditionalFormatting>
  <conditionalFormatting sqref="C60:C64">
    <cfRule type="expression" dxfId="45" priority="27">
      <formula>"SI($AO5=""Cancelled"";VRAI;FAUX)"</formula>
    </cfRule>
    <cfRule type="expression" dxfId="44" priority="28">
      <formula>IF(#REF!="Closed",TRUE,FALSE)</formula>
    </cfRule>
  </conditionalFormatting>
  <conditionalFormatting sqref="C65:C75">
    <cfRule type="expression" dxfId="43" priority="31">
      <formula>"SI($AO5=""Cancelled"";VRAI;FAUX)"</formula>
    </cfRule>
    <cfRule type="expression" dxfId="42" priority="32">
      <formula>IF(#REF!="Closed",TRUE,FALSE)</formula>
    </cfRule>
  </conditionalFormatting>
  <conditionalFormatting sqref="C48:D55 C5:E7 C8:C46 C9:F9 D10:E19 F14:F24 C20:F20 D21:E38 F35:F46 C47:F47 C56:F57">
    <cfRule type="expression" dxfId="41" priority="26">
      <formula>"SI($AO5=""Cancelled"";VRAI;FAUX)"</formula>
    </cfRule>
  </conditionalFormatting>
  <conditionalFormatting sqref="C5:E37 C47:E47 C56:E57 F44:F57 F17:F27 D38:E38 C38:C46 C48:D55">
    <cfRule type="expression" dxfId="40" priority="349">
      <formula>IF(#REF!="Closed",TRUE,FALSE)</formula>
    </cfRule>
  </conditionalFormatting>
  <conditionalFormatting sqref="D5:D26 D56:D57 D47">
    <cfRule type="expression" dxfId="39" priority="348">
      <formula>(IF(AND(#REF!="",#REF!="è"),TRUE,FALSE))</formula>
    </cfRule>
  </conditionalFormatting>
  <conditionalFormatting sqref="D27:D28 D46:D48">
    <cfRule type="expression" dxfId="38" priority="350">
      <formula>(IF(AND(#REF!="",#REF!="è"),TRUE,FALSE))</formula>
    </cfRule>
  </conditionalFormatting>
  <conditionalFormatting sqref="D29:D45">
    <cfRule type="expression" dxfId="37" priority="214">
      <formula>(IF(AND(#REF!="",#REF!="è"),TRUE,FALSE))</formula>
    </cfRule>
  </conditionalFormatting>
  <conditionalFormatting sqref="D39:D46">
    <cfRule type="expression" dxfId="36" priority="213">
      <formula>"SI($AO5=""Cancelled"";VRAI;FAUX)"</formula>
    </cfRule>
    <cfRule type="expression" dxfId="35" priority="215">
      <formula>IF(#REF!="Closed",TRUE,FALSE)</formula>
    </cfRule>
  </conditionalFormatting>
  <conditionalFormatting sqref="D49:D55">
    <cfRule type="expression" dxfId="34" priority="24">
      <formula>(IF(AND(#REF!="",#REF!="è"),TRUE,FALSE))</formula>
    </cfRule>
  </conditionalFormatting>
  <conditionalFormatting sqref="E12">
    <cfRule type="expression" dxfId="33" priority="238">
      <formula>(IF(AND(#REF!="",#REF!="è"),TRUE,FALSE))</formula>
    </cfRule>
  </conditionalFormatting>
  <conditionalFormatting sqref="E39:E49">
    <cfRule type="expression" dxfId="32" priority="42">
      <formula>IF(#REF!="Closed",TRUE,FALSE)</formula>
    </cfRule>
  </conditionalFormatting>
  <conditionalFormatting sqref="E39:E55">
    <cfRule type="expression" dxfId="31" priority="17">
      <formula>"SI($AO5=""Cancelled"";VRAI;FAUX)"</formula>
    </cfRule>
  </conditionalFormatting>
  <conditionalFormatting sqref="E48">
    <cfRule type="expression" dxfId="30" priority="43">
      <formula>(IF(AND(#REF!="",#REF!="è"),TRUE,FALSE))</formula>
    </cfRule>
  </conditionalFormatting>
  <conditionalFormatting sqref="E50">
    <cfRule type="expression" dxfId="29" priority="380">
      <formula>IF($J47="Closed",TRUE,FALSE)</formula>
    </cfRule>
  </conditionalFormatting>
  <conditionalFormatting sqref="E51:E57">
    <cfRule type="expression" dxfId="28" priority="237">
      <formula>IF(#REF!="Closed",TRUE,FALSE)</formula>
    </cfRule>
  </conditionalFormatting>
  <conditionalFormatting sqref="F5:F6">
    <cfRule type="expression" dxfId="27" priority="230">
      <formula>"SI($AO5=""Cancelled"";VRAI;FAUX)"</formula>
    </cfRule>
  </conditionalFormatting>
  <conditionalFormatting sqref="F5:F8">
    <cfRule type="expression" dxfId="26" priority="231">
      <formula>IF(#REF!="Closed",TRUE,FALSE)</formula>
    </cfRule>
  </conditionalFormatting>
  <conditionalFormatting sqref="F5:F32 F35:F57">
    <cfRule type="expression" dxfId="25" priority="33">
      <formula>IF(F5="Threat",TRUE,FALSE)</formula>
    </cfRule>
    <cfRule type="expression" dxfId="24" priority="34">
      <formula>IF(F5="Opportunity",TRUE,FALSE)</formula>
    </cfRule>
  </conditionalFormatting>
  <conditionalFormatting sqref="F9:F16 F36:F43">
    <cfRule type="expression" dxfId="23" priority="35">
      <formula>IF(#REF!="Closed",TRUE,FALSE)</formula>
    </cfRule>
  </conditionalFormatting>
  <conditionalFormatting sqref="F19:F20">
    <cfRule type="expression" dxfId="22" priority="286">
      <formula>IF(F19="Threat",TRUE,FALSE)</formula>
    </cfRule>
    <cfRule type="expression" dxfId="21" priority="287">
      <formula>IF(F19="Opportunity",TRUE,FALSE)</formula>
    </cfRule>
  </conditionalFormatting>
  <conditionalFormatting sqref="F19:F21">
    <cfRule type="expression" dxfId="20" priority="304">
      <formula>IF(F19="Threat",TRUE,FALSE)</formula>
    </cfRule>
    <cfRule type="expression" dxfId="19" priority="305">
      <formula>IF(F19="Opportunity",TRUE,FALSE)</formula>
    </cfRule>
  </conditionalFormatting>
  <conditionalFormatting sqref="F21">
    <cfRule type="expression" dxfId="18" priority="316">
      <formula>"SI($AO5=""Cancelled"";VRAI;FAUX)"</formula>
    </cfRule>
  </conditionalFormatting>
  <conditionalFormatting sqref="F25:F31">
    <cfRule type="expression" dxfId="17" priority="218">
      <formula>"SI($AO5=""Cancelled"";VRAI;FAUX)"</formula>
    </cfRule>
  </conditionalFormatting>
  <conditionalFormatting sqref="F28">
    <cfRule type="expression" dxfId="16" priority="219">
      <formula>IF(#REF!="Closed",TRUE,FALSE)</formula>
    </cfRule>
  </conditionalFormatting>
  <conditionalFormatting sqref="F29:F35">
    <cfRule type="expression" dxfId="15" priority="317">
      <formula>IF(#REF!="Closed",TRUE,FALSE)</formula>
    </cfRule>
  </conditionalFormatting>
  <conditionalFormatting sqref="F30:F34 D56:F56 D57:E57 F7:F8 D8:F8 F48:F49 F10:F13">
    <cfRule type="expression" dxfId="14" priority="347">
      <formula>"SI($AO5=""Cancelled"";VRAI;FAUX)"</formula>
    </cfRule>
  </conditionalFormatting>
  <conditionalFormatting sqref="F30:F34">
    <cfRule type="expression" dxfId="13" priority="314">
      <formula>IF(F30="Threat",TRUE,FALSE)</formula>
    </cfRule>
    <cfRule type="expression" dxfId="12" priority="315">
      <formula>IF(F30="Opportunity",TRUE,FALSE)</formula>
    </cfRule>
  </conditionalFormatting>
  <conditionalFormatting sqref="F31">
    <cfRule type="expression" dxfId="11" priority="299">
      <formula>IF(F31="Threat",TRUE,FALSE)</formula>
    </cfRule>
    <cfRule type="expression" dxfId="10" priority="300">
      <formula>IF(F31="Opportunity",TRUE,FALSE)</formula>
    </cfRule>
    <cfRule type="expression" dxfId="9" priority="301">
      <formula>"SI($AO5=""Cancelled"";VRAI;FAUX)"</formula>
    </cfRule>
  </conditionalFormatting>
  <conditionalFormatting sqref="F47:F48">
    <cfRule type="expression" dxfId="8" priority="44">
      <formula>IF(F47="Threat",TRUE,FALSE)</formula>
    </cfRule>
    <cfRule type="expression" dxfId="7" priority="45">
      <formula>IF(F47="Opportunity",TRUE,FALSE)</formula>
    </cfRule>
  </conditionalFormatting>
  <conditionalFormatting sqref="F50:F55">
    <cfRule type="expression" dxfId="6" priority="21">
      <formula>"SI($AO5=""Cancelled"";VRAI;FAUX)"</formula>
    </cfRule>
  </conditionalFormatting>
  <conditionalFormatting sqref="F56">
    <cfRule type="expression" dxfId="5" priority="284">
      <formula>IF(F56="Threat",TRUE,FALSE)</formula>
    </cfRule>
    <cfRule type="expression" dxfId="4" priority="285">
      <formula>IF(F56="Opportunity",TRUE,FALSE)</formula>
    </cfRule>
  </conditionalFormatting>
  <conditionalFormatting sqref="F59:G61">
    <cfRule type="expression" dxfId="3" priority="1">
      <formula>"SI($AO5=""Cancelled"";VRAI;FAUX)"</formula>
    </cfRule>
    <cfRule type="expression" dxfId="2" priority="2">
      <formula>IF(F59="Threat",TRUE,FALSE)</formula>
    </cfRule>
    <cfRule type="expression" dxfId="1" priority="3">
      <formula>IF(F59="Opportunity",TRUE,FALSE)</formula>
    </cfRule>
    <cfRule type="expression" dxfId="0" priority="4">
      <formula>IF(#REF!="Closed",TRUE,FALSE)</formula>
    </cfRule>
  </conditionalFormatting>
  <dataValidations count="4">
    <dataValidation errorStyle="information" allowBlank="1" showInputMessage="1" showErrorMessage="1" errorTitle="RBS2 Update?" error="If you need to add a new sub-category, please update the RBS in the Mission Context sheet. Please press 'OK'." sqref="E12 E48 D44:D57 D5:D38"/>
    <dataValidation type="list" allowBlank="1" showInputMessage="1" showErrorMessage="1" sqref="C65:C66 C60 C6 C50:C53 C68 C17:C32 C35:C43">
      <formula1>RBS_L1</formula1>
    </dataValidation>
    <dataValidation type="list" allowBlank="1" showInputMessage="1" showErrorMessage="1" sqref="G5:G57">
      <formula1>"Baja,Media-Baja,Media-Alta,Alta"</formula1>
    </dataValidation>
    <dataValidation type="list" allowBlank="1" showInputMessage="1" showErrorMessage="1" sqref="H5:H57">
      <formula1>"Bajo,Medio-Bajo,Medio-Alto,Alto"</formula1>
    </dataValidation>
  </dataValidation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2:R31"/>
  <sheetViews>
    <sheetView showGridLines="0" topLeftCell="A8" zoomScale="55" zoomScaleNormal="55" workbookViewId="0">
      <selection activeCell="E27" sqref="E27:H30"/>
    </sheetView>
  </sheetViews>
  <sheetFormatPr baseColWidth="10" defaultColWidth="11.5703125" defaultRowHeight="15.75" x14ac:dyDescent="0.25"/>
  <cols>
    <col min="1" max="3" width="11.5703125" style="1"/>
    <col min="4" max="4" width="22.42578125" style="1" customWidth="1"/>
    <col min="5" max="8" width="16.42578125" style="1" customWidth="1"/>
    <col min="9" max="9" width="0" style="1" hidden="1" customWidth="1"/>
    <col min="10" max="10" width="11.5703125" style="1"/>
    <col min="11" max="15" width="21.42578125" style="1" customWidth="1"/>
    <col min="16" max="16" width="2.42578125" style="1" customWidth="1"/>
    <col min="17" max="16384" width="11.5703125" style="1"/>
  </cols>
  <sheetData>
    <row r="2" spans="2:18" x14ac:dyDescent="0.25">
      <c r="L2" s="2"/>
      <c r="M2" s="2"/>
      <c r="N2" s="2"/>
    </row>
    <row r="3" spans="2:18" x14ac:dyDescent="0.25">
      <c r="L3" s="2"/>
      <c r="M3" s="2"/>
      <c r="N3" s="2"/>
    </row>
    <row r="4" spans="2:18" x14ac:dyDescent="0.25">
      <c r="L4" s="2"/>
      <c r="M4" s="2"/>
      <c r="N4" s="2"/>
    </row>
    <row r="5" spans="2:18" ht="31.35" customHeight="1" x14ac:dyDescent="0.25">
      <c r="G5" s="4" t="s">
        <v>39</v>
      </c>
      <c r="I5" s="3"/>
      <c r="L5" s="5"/>
      <c r="M5" s="5"/>
      <c r="N5" s="5"/>
      <c r="O5" s="3"/>
    </row>
    <row r="6" spans="2:18" ht="31.35" customHeight="1" x14ac:dyDescent="0.5">
      <c r="F6" s="3"/>
      <c r="G6" s="6"/>
      <c r="I6" s="7"/>
      <c r="J6" s="8"/>
      <c r="K6" s="8"/>
      <c r="L6" s="9"/>
      <c r="M6" s="9"/>
      <c r="N6" s="9"/>
      <c r="O6" s="8"/>
      <c r="P6" s="8"/>
      <c r="Q6" s="8"/>
      <c r="R6" s="8"/>
    </row>
    <row r="7" spans="2:18" ht="31.35" customHeight="1" x14ac:dyDescent="0.25">
      <c r="E7" s="10"/>
      <c r="H7" s="10"/>
      <c r="I7" s="10"/>
      <c r="L7" s="2"/>
      <c r="M7" s="2"/>
      <c r="N7" s="2"/>
    </row>
    <row r="8" spans="2:18" ht="48" customHeight="1" x14ac:dyDescent="0.25">
      <c r="B8" s="11" t="s">
        <v>40</v>
      </c>
      <c r="C8" s="11"/>
      <c r="D8" s="11"/>
      <c r="E8" s="12"/>
      <c r="F8" s="12"/>
      <c r="G8" s="12"/>
      <c r="H8" s="12"/>
      <c r="I8" s="12"/>
    </row>
    <row r="9" spans="2:18" ht="21" customHeight="1" x14ac:dyDescent="0.25"/>
    <row r="10" spans="2:18" ht="63.75" customHeight="1" x14ac:dyDescent="0.25">
      <c r="D10" s="23" t="s">
        <v>41</v>
      </c>
      <c r="E10" s="17">
        <v>7</v>
      </c>
      <c r="F10" s="16">
        <v>11</v>
      </c>
      <c r="G10" s="15">
        <v>14</v>
      </c>
      <c r="H10" s="15">
        <v>16</v>
      </c>
      <c r="K10" s="15"/>
      <c r="L10" s="16"/>
      <c r="M10" s="17"/>
      <c r="N10" s="18"/>
      <c r="O10" s="19"/>
    </row>
    <row r="11" spans="2:18" ht="63.75" customHeight="1" x14ac:dyDescent="0.25">
      <c r="D11" s="23" t="s">
        <v>42</v>
      </c>
      <c r="E11" s="18">
        <v>4</v>
      </c>
      <c r="F11" s="17">
        <v>8</v>
      </c>
      <c r="G11" s="16">
        <v>12</v>
      </c>
      <c r="H11" s="15">
        <v>15</v>
      </c>
      <c r="K11" s="13" t="s">
        <v>43</v>
      </c>
      <c r="L11" s="13" t="s">
        <v>44</v>
      </c>
      <c r="M11" s="13" t="s">
        <v>45</v>
      </c>
      <c r="N11" s="13" t="s">
        <v>46</v>
      </c>
      <c r="O11" s="13" t="s">
        <v>47</v>
      </c>
    </row>
    <row r="12" spans="2:18" ht="63.75" customHeight="1" x14ac:dyDescent="0.25">
      <c r="D12" s="23" t="s">
        <v>48</v>
      </c>
      <c r="E12" s="19">
        <v>2</v>
      </c>
      <c r="F12" s="18">
        <v>5</v>
      </c>
      <c r="G12" s="17">
        <v>9</v>
      </c>
      <c r="H12" s="16">
        <v>13</v>
      </c>
      <c r="K12" s="44" t="s">
        <v>49</v>
      </c>
      <c r="L12" s="44"/>
      <c r="M12" s="44" t="s">
        <v>50</v>
      </c>
      <c r="N12" s="44"/>
      <c r="O12" s="44"/>
    </row>
    <row r="13" spans="2:18" ht="63.75" customHeight="1" x14ac:dyDescent="0.25">
      <c r="D13" s="23" t="s">
        <v>51</v>
      </c>
      <c r="E13" s="19">
        <v>1</v>
      </c>
      <c r="F13" s="19">
        <v>3</v>
      </c>
      <c r="G13" s="18">
        <v>6</v>
      </c>
      <c r="H13" s="17">
        <v>10</v>
      </c>
    </row>
    <row r="14" spans="2:18" ht="63.75" customHeight="1" x14ac:dyDescent="0.25">
      <c r="D14" s="23"/>
      <c r="E14" s="22" t="s">
        <v>51</v>
      </c>
      <c r="F14" s="22" t="s">
        <v>48</v>
      </c>
      <c r="G14" s="22" t="s">
        <v>42</v>
      </c>
      <c r="H14" s="22" t="s">
        <v>41</v>
      </c>
    </row>
    <row r="15" spans="2:18" ht="36" customHeight="1" x14ac:dyDescent="0.25"/>
    <row r="16" spans="2:18" ht="41.25" customHeight="1" x14ac:dyDescent="0.25"/>
    <row r="17" spans="2:15" ht="43.5" customHeight="1" x14ac:dyDescent="0.25">
      <c r="E17" s="11" t="s">
        <v>52</v>
      </c>
      <c r="F17" s="12"/>
      <c r="G17" s="12"/>
      <c r="H17" s="12"/>
    </row>
    <row r="18" spans="2:15" ht="17.25" customHeight="1" x14ac:dyDescent="0.35">
      <c r="E18" s="14"/>
    </row>
    <row r="19" spans="2:15" ht="63.75" customHeight="1" x14ac:dyDescent="0.25">
      <c r="D19" s="23" t="s">
        <v>41</v>
      </c>
      <c r="E19" s="17">
        <f>+COUNTIF('Riesgos L2MB'!$K$5:$K$98,E10)</f>
        <v>1</v>
      </c>
      <c r="F19" s="16">
        <f>+COUNTIF('Riesgos L2MB'!$K$5:$K$98,F10)</f>
        <v>0</v>
      </c>
      <c r="G19" s="15">
        <f>+COUNTIF('Riesgos L2MB'!$K$5:$K$98,G10)</f>
        <v>0</v>
      </c>
      <c r="H19" s="15">
        <f>+COUNTIF('Riesgos L2MB'!$K$5:$K$98,H10)</f>
        <v>0</v>
      </c>
      <c r="K19" s="15"/>
      <c r="L19" s="16"/>
      <c r="M19" s="17"/>
      <c r="N19" s="18"/>
      <c r="O19" s="19"/>
    </row>
    <row r="20" spans="2:15" ht="63.75" customHeight="1" x14ac:dyDescent="0.25">
      <c r="D20" s="23" t="s">
        <v>42</v>
      </c>
      <c r="E20" s="18">
        <f>+COUNTIF('Riesgos L2MB'!$K$5:$K$98,E11)</f>
        <v>8</v>
      </c>
      <c r="F20" s="17">
        <f>+COUNTIF('Riesgos L2MB'!$K$5:$K$98,F11)</f>
        <v>2</v>
      </c>
      <c r="G20" s="16">
        <f>+COUNTIF('Riesgos L2MB'!$K$5:$K$98,G11)</f>
        <v>0</v>
      </c>
      <c r="H20" s="15">
        <f>+COUNTIF('Riesgos L2MB'!$K$5:$K$98,H11)</f>
        <v>0</v>
      </c>
      <c r="K20" s="13" t="s">
        <v>43</v>
      </c>
      <c r="L20" s="13" t="s">
        <v>44</v>
      </c>
      <c r="M20" s="13" t="s">
        <v>45</v>
      </c>
      <c r="N20" s="13" t="s">
        <v>46</v>
      </c>
      <c r="O20" s="13" t="s">
        <v>47</v>
      </c>
    </row>
    <row r="21" spans="2:15" ht="63.75" customHeight="1" x14ac:dyDescent="0.25">
      <c r="D21" s="23" t="s">
        <v>48</v>
      </c>
      <c r="E21" s="19">
        <f>+COUNTIF('Riesgos L2MB'!$K$5:$K$98,E12)</f>
        <v>11</v>
      </c>
      <c r="F21" s="18">
        <f>+COUNTIF('Riesgos L2MB'!$K$5:$K$98,F12)</f>
        <v>11</v>
      </c>
      <c r="G21" s="17">
        <f>+COUNTIF('Riesgos L2MB'!$K$5:$K$98,G12)</f>
        <v>2</v>
      </c>
      <c r="H21" s="16">
        <f>+COUNTIF('Riesgos L2MB'!$K$5:$K$98,H12)</f>
        <v>1</v>
      </c>
      <c r="K21" s="44" t="s">
        <v>49</v>
      </c>
      <c r="L21" s="44"/>
      <c r="M21" s="44" t="s">
        <v>50</v>
      </c>
      <c r="N21" s="44"/>
      <c r="O21" s="44"/>
    </row>
    <row r="22" spans="2:15" ht="63.75" customHeight="1" x14ac:dyDescent="0.25">
      <c r="D22" s="23" t="s">
        <v>51</v>
      </c>
      <c r="E22" s="19">
        <f>+COUNTIF('Riesgos L2MB'!$K$5:$K$98,E13)</f>
        <v>10</v>
      </c>
      <c r="F22" s="19">
        <f>+COUNTIF('Riesgos L2MB'!$K$5:$K$98,F13)</f>
        <v>5</v>
      </c>
      <c r="G22" s="18">
        <f>+COUNTIF('Riesgos L2MB'!$K$5:$K$98,G13)</f>
        <v>2</v>
      </c>
      <c r="H22" s="17">
        <f>+COUNTIF('Riesgos L2MB'!$K$5:$K$98,H13)</f>
        <v>0</v>
      </c>
    </row>
    <row r="23" spans="2:15" ht="63.75" customHeight="1" x14ac:dyDescent="0.25">
      <c r="E23" s="22" t="s">
        <v>51</v>
      </c>
      <c r="F23" s="22" t="s">
        <v>48</v>
      </c>
      <c r="G23" s="22" t="s">
        <v>42</v>
      </c>
      <c r="H23" s="22" t="s">
        <v>41</v>
      </c>
    </row>
    <row r="24" spans="2:15" ht="63.75" customHeight="1" x14ac:dyDescent="0.25"/>
    <row r="25" spans="2:15" ht="43.5" customHeight="1" x14ac:dyDescent="0.25">
      <c r="B25" s="45" t="s">
        <v>152</v>
      </c>
      <c r="C25" s="45"/>
      <c r="E25" s="11" t="s">
        <v>52</v>
      </c>
      <c r="F25" s="12"/>
      <c r="G25" s="12"/>
      <c r="H25" s="12"/>
    </row>
    <row r="27" spans="2:15" ht="63.75" customHeight="1" x14ac:dyDescent="0.25">
      <c r="D27" s="23" t="s">
        <v>41</v>
      </c>
      <c r="E27" s="17">
        <f>+COUNTIFS('Riesgos L2MB'!$K$5:$K$98,E10,'Riesgos L2MB'!$F$5:$F$98,"Compartido")+COUNTIFS('Riesgos L2MB'!$K$5:$K$98,E10,'Riesgos L2MB'!$F$5:$F$98,"Público")</f>
        <v>1</v>
      </c>
      <c r="F27" s="16">
        <f>+COUNTIFS('Riesgos L2MB'!$K$5:$K$98,F10,'Riesgos L2MB'!$F$5:$F$98,"Compartido")+COUNTIFS('Riesgos L2MB'!$K$5:$K$98,F10,'Riesgos L2MB'!$F$5:$F$98,"Público")</f>
        <v>0</v>
      </c>
      <c r="G27" s="15">
        <f>+COUNTIFS('Riesgos L2MB'!$K$5:$K$98,G10,'Riesgos L2MB'!$F$5:$F$98,"Compartido")+COUNTIFS('Riesgos L2MB'!$K$5:$K$98,G10,'Riesgos L2MB'!$F$5:$F$98,"Público")</f>
        <v>0</v>
      </c>
      <c r="H27" s="15">
        <f>+COUNTIFS('Riesgos L2MB'!$K$5:$K$98,H10,'Riesgos L2MB'!$F$5:$F$98,"Compartido")+COUNTIFS('Riesgos L2MB'!$K$5:$K$98,H10,'Riesgos L2MB'!$F$5:$F$98,"Público")</f>
        <v>0</v>
      </c>
      <c r="K27" s="15"/>
      <c r="L27" s="16"/>
      <c r="M27" s="17"/>
      <c r="N27" s="18"/>
      <c r="O27" s="19"/>
    </row>
    <row r="28" spans="2:15" ht="63.75" customHeight="1" x14ac:dyDescent="0.25">
      <c r="D28" s="23" t="s">
        <v>42</v>
      </c>
      <c r="E28" s="18">
        <f>+COUNTIFS('Riesgos L2MB'!$K$5:$K$98,E11,'Riesgos L2MB'!$F$5:$F$98,"Compartido")+COUNTIFS('Riesgos L2MB'!$K$5:$K$98,E11,'Riesgos L2MB'!$F$5:$F$98,"Público")</f>
        <v>6</v>
      </c>
      <c r="F28" s="17">
        <f>+COUNTIFS('Riesgos L2MB'!$K$5:$K$98,F11,'Riesgos L2MB'!$F$5:$F$98,"Compartido")+COUNTIFS('Riesgos L2MB'!$K$5:$K$98,F11,'Riesgos L2MB'!$F$5:$F$98,"Público")</f>
        <v>1</v>
      </c>
      <c r="G28" s="16">
        <f>+COUNTIFS('Riesgos L2MB'!$K$5:$K$98,G11,'Riesgos L2MB'!$F$5:$F$98,"Compartido")+COUNTIFS('Riesgos L2MB'!$K$5:$K$98,G11,'Riesgos L2MB'!$F$5:$F$98,"Público")</f>
        <v>0</v>
      </c>
      <c r="H28" s="15">
        <f>+COUNTIFS('Riesgos L2MB'!$K$5:$K$98,H11,'Riesgos L2MB'!$F$5:$F$98,"Compartido")+COUNTIFS('Riesgos L2MB'!$K$5:$K$98,H11,'Riesgos L2MB'!$F$5:$F$98,"Público")</f>
        <v>0</v>
      </c>
      <c r="K28" s="13"/>
      <c r="L28" s="13"/>
      <c r="M28" s="13"/>
      <c r="N28" s="13"/>
      <c r="O28" s="13"/>
    </row>
    <row r="29" spans="2:15" ht="63.75" customHeight="1" x14ac:dyDescent="0.25">
      <c r="D29" s="23" t="s">
        <v>48</v>
      </c>
      <c r="E29" s="19">
        <f>+COUNTIFS('Riesgos L2MB'!$K$5:$K$98,E12,'Riesgos L2MB'!$F$5:$F$98,"Compartido")+COUNTIFS('Riesgos L2MB'!$K$5:$K$98,E12,'Riesgos L2MB'!$F$5:$F$98,"Público")</f>
        <v>4</v>
      </c>
      <c r="F29" s="18">
        <f>+COUNTIFS('Riesgos L2MB'!$K$5:$K$98,F12,'Riesgos L2MB'!$F$5:$F$98,"Compartido")+COUNTIFS('Riesgos L2MB'!$K$5:$K$98,F12,'Riesgos L2MB'!$F$5:$F$98,"Público")</f>
        <v>1</v>
      </c>
      <c r="G29" s="17">
        <f>+COUNTIFS('Riesgos L2MB'!$K$5:$K$98,G12,'Riesgos L2MB'!$F$5:$F$98,"Compartido")+COUNTIFS('Riesgos L2MB'!$K$5:$K$98,G12,'Riesgos L2MB'!$F$5:$F$98,"Público")</f>
        <v>0</v>
      </c>
      <c r="H29" s="16">
        <f>+COUNTIFS('Riesgos L2MB'!$K$5:$K$98,H12,'Riesgos L2MB'!$F$5:$F$98,"Compartido")+COUNTIFS('Riesgos L2MB'!$K$5:$K$98,H12,'Riesgos L2MB'!$F$5:$F$98,"Público")</f>
        <v>1</v>
      </c>
      <c r="K29" s="44"/>
      <c r="L29" s="44"/>
      <c r="M29" s="44"/>
      <c r="N29" s="44"/>
      <c r="O29" s="44"/>
    </row>
    <row r="30" spans="2:15" ht="63.75" customHeight="1" x14ac:dyDescent="0.25">
      <c r="D30" s="23" t="s">
        <v>51</v>
      </c>
      <c r="E30" s="19">
        <f>+COUNTIFS('Riesgos L2MB'!$K$5:$K$98,E13,'Riesgos L2MB'!$F$5:$F$98,"Compartido")+COUNTIFS('Riesgos L2MB'!$K$5:$K$98,E13,'Riesgos L2MB'!$F$5:$F$98,"Público")</f>
        <v>5</v>
      </c>
      <c r="F30" s="19">
        <f>+COUNTIFS('Riesgos L2MB'!$K$5:$K$98,F13,'Riesgos L2MB'!$F$5:$F$98,"Compartido")+COUNTIFS('Riesgos L2MB'!$K$5:$K$98,F13,'Riesgos L2MB'!$F$5:$F$98,"Público")</f>
        <v>0</v>
      </c>
      <c r="G30" s="18">
        <f>+COUNTIFS('Riesgos L2MB'!$K$5:$K$98,G13,'Riesgos L2MB'!$F$5:$F$98,"Compartido")+COUNTIFS('Riesgos L2MB'!$K$5:$K$98,G13,'Riesgos L2MB'!$F$5:$F$98,"Público")</f>
        <v>1</v>
      </c>
      <c r="H30" s="17">
        <f>+COUNTIFS('Riesgos L2MB'!$K$5:$K$98,H13,'Riesgos L2MB'!$F$5:$F$98,"Compartido")+COUNTIFS('Riesgos L2MB'!$K$5:$K$98,H13,'Riesgos L2MB'!$F$5:$F$98,"Público")</f>
        <v>0</v>
      </c>
    </row>
    <row r="31" spans="2:15" ht="63.75" customHeight="1" x14ac:dyDescent="0.25">
      <c r="E31" s="22" t="s">
        <v>51</v>
      </c>
      <c r="F31" s="22" t="s">
        <v>48</v>
      </c>
      <c r="G31" s="22" t="s">
        <v>42</v>
      </c>
      <c r="H31" s="22" t="s">
        <v>41</v>
      </c>
    </row>
  </sheetData>
  <mergeCells count="7">
    <mergeCell ref="K29:L29"/>
    <mergeCell ref="M29:O29"/>
    <mergeCell ref="B25:C25"/>
    <mergeCell ref="K12:L12"/>
    <mergeCell ref="M12:O12"/>
    <mergeCell ref="K21:L21"/>
    <mergeCell ref="M21:O21"/>
  </mergeCells>
  <pageMargins left="0.7" right="0.7" top="0.75" bottom="0.75" header="0.3" footer="0.3"/>
  <pageSetup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A706DEE9493D54FA5851840E3FB2DC4" ma:contentTypeVersion="19" ma:contentTypeDescription="Crear nuevo documento." ma:contentTypeScope="" ma:versionID="b50c913932cd93a026917d1b428e11eb">
  <xsd:schema xmlns:xsd="http://www.w3.org/2001/XMLSchema" xmlns:xs="http://www.w3.org/2001/XMLSchema" xmlns:p="http://schemas.microsoft.com/office/2006/metadata/properties" xmlns:ns1="http://schemas.microsoft.com/sharepoint/v3" xmlns:ns2="a3803187-4893-4ba1-bd2e-961ddc59c4bc" xmlns:ns3="91dc18df-1bb0-40ee-b448-1be3d7d9dbc7" targetNamespace="http://schemas.microsoft.com/office/2006/metadata/properties" ma:root="true" ma:fieldsID="c115191ad8c32c7db202014ebf2dda93" ns1:_="" ns2:_="" ns3:_="">
    <xsd:import namespace="http://schemas.microsoft.com/sharepoint/v3"/>
    <xsd:import namespace="a3803187-4893-4ba1-bd2e-961ddc59c4bc"/>
    <xsd:import namespace="91dc18df-1bb0-40ee-b448-1be3d7d9dbc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1:_ip_UnifiedCompliancePolicyProperties" minOccurs="0"/>
                <xsd:element ref="ns1:_ip_UnifiedCompliancePolicyUIAction" minOccurs="0"/>
                <xsd:element ref="ns3:MediaLengthInSeconds" minOccurs="0"/>
                <xsd:element ref="ns3:MediaServiceAutoKeyPoints" minOccurs="0"/>
                <xsd:element ref="ns3:MediaServiceKeyPoints" minOccurs="0"/>
                <xsd:element ref="ns3:MediaServiceLocation" minOccurs="0"/>
                <xsd:element ref="ns3:lcf76f155ced4ddcb4097134ff3c332f" minOccurs="0"/>
                <xsd:element ref="ns2:TaxCatchAll"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7" nillable="true" ma:displayName="Propiedades de la Directiva de cumplimiento unificado" ma:hidden="true" ma:internalName="_ip_UnifiedCompliancePolicyProperties">
      <xsd:simpleType>
        <xsd:restriction base="dms:Note"/>
      </xsd:simpleType>
    </xsd:element>
    <xsd:element name="_ip_UnifiedCompliancePolicyUIAction" ma:index="18"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3803187-4893-4ba1-bd2e-961ddc59c4bc"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fe0470-db79-4570-a5a7-582a09c17132}" ma:internalName="TaxCatchAll" ma:showField="CatchAllData" ma:web="a3803187-4893-4ba1-bd2e-961ddc59c4b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1dc18df-1bb0-40ee-b448-1be3d7d9dbc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1530e45d-ff58-484d-ba48-523dcaacec9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a3803187-4893-4ba1-bd2e-961ddc59c4bc" xsi:nil="true"/>
    <_ip_UnifiedCompliancePolicyProperties xmlns="http://schemas.microsoft.com/sharepoint/v3" xsi:nil="true"/>
    <lcf76f155ced4ddcb4097134ff3c332f xmlns="91dc18df-1bb0-40ee-b448-1be3d7d9dbc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FA345F-9563-44E8-9F5E-AE7CC0D3A6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3803187-4893-4ba1-bd2e-961ddc59c4bc"/>
    <ds:schemaRef ds:uri="91dc18df-1bb0-40ee-b448-1be3d7d9db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051263-73BE-48A9-89C4-ADF3400B9BC0}">
  <ds:schemaRefs>
    <ds:schemaRef ds:uri="http://schemas.microsoft.com/sharepoint/v3"/>
    <ds:schemaRef ds:uri="http://schemas.microsoft.com/office/2006/documentManagement/types"/>
    <ds:schemaRef ds:uri="http://purl.org/dc/terms/"/>
    <ds:schemaRef ds:uri="http://schemas.microsoft.com/office/2006/metadata/properties"/>
    <ds:schemaRef ds:uri="http://purl.org/dc/dcmitype/"/>
    <ds:schemaRef ds:uri="http://schemas.microsoft.com/office/infopath/2007/PartnerControls"/>
    <ds:schemaRef ds:uri="http://schemas.openxmlformats.org/package/2006/metadata/core-properties"/>
    <ds:schemaRef ds:uri="http://purl.org/dc/elements/1.1/"/>
    <ds:schemaRef ds:uri="91dc18df-1bb0-40ee-b448-1be3d7d9dbc7"/>
    <ds:schemaRef ds:uri="a3803187-4893-4ba1-bd2e-961ddc59c4bc"/>
    <ds:schemaRef ds:uri="http://www.w3.org/XML/1998/namespace"/>
  </ds:schemaRefs>
</ds:datastoreItem>
</file>

<file path=customXml/itemProps3.xml><?xml version="1.0" encoding="utf-8"?>
<ds:datastoreItem xmlns:ds="http://schemas.openxmlformats.org/officeDocument/2006/customXml" ds:itemID="{889C9239-ECAC-4C6A-99B1-CD274E356500}">
  <ds:schemaRefs>
    <ds:schemaRef ds:uri="http://schemas.microsoft.com/sharepoint/v3/contenttype/forms"/>
  </ds:schemaRefs>
</ds:datastoreItem>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9</vt:i4>
      </vt:variant>
    </vt:vector>
  </HeadingPairs>
  <TitlesOfParts>
    <vt:vector size="11" baseType="lpstr">
      <vt:lpstr>Riesgos L2MB</vt:lpstr>
      <vt:lpstr>Matriz de Calor L2MB</vt:lpstr>
      <vt:lpstr>'Riesgos L2MB'!OLE_LINK1</vt:lpstr>
      <vt:lpstr>'Riesgos L2MB'!OLE_LINK131</vt:lpstr>
      <vt:lpstr>'Riesgos L2MB'!OLE_LINK19</vt:lpstr>
      <vt:lpstr>'Riesgos L2MB'!OLE_LINK29</vt:lpstr>
      <vt:lpstr>'Riesgos L2MB'!OLE_LINK42</vt:lpstr>
      <vt:lpstr>'Riesgos L2MB'!OLE_LINK48</vt:lpstr>
      <vt:lpstr>'Riesgos L2MB'!OLE_LINK54</vt:lpstr>
      <vt:lpstr>'Riesgos L2MB'!OLE_LINK7</vt:lpstr>
      <vt:lpstr>'Riesgos L2MB'!OLE_LINK9</vt:lpstr>
    </vt:vector>
  </TitlesOfParts>
  <Manager/>
  <Company>KPMG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Molina, Julian M</dc:creator>
  <cp:keywords/>
  <dc:description/>
  <cp:lastModifiedBy>FABIO LEONARDO DUARTE ROJAS</cp:lastModifiedBy>
  <cp:revision/>
  <dcterms:created xsi:type="dcterms:W3CDTF">2020-04-15T14:24:44Z</dcterms:created>
  <dcterms:modified xsi:type="dcterms:W3CDTF">2025-12-15T16:05:38Z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0x0101002A706DEE9493D54FA5851840E3FB2DC4</vt:lpwstr>
  </property>
  <property fmtid="{D5CDD505-2E9C-101B-9397-08002B2CF9AE}" pid="3" name="MediaServiceImageTags">
    <vt:lpwstr/>
  </property>
</Properties>
</file>